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heckCompatibility="1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F:\07 - Projections\Actualisations annuelles\2026\Envoi\"/>
    </mc:Choice>
  </mc:AlternateContent>
  <xr:revisionPtr revIDLastSave="0" documentId="13_ncr:1_{CC10CC8E-D8AD-4A96-A79A-C920E25EDCC2}" xr6:coauthVersionLast="47" xr6:coauthVersionMax="47" xr10:uidLastSave="{00000000-0000-0000-0000-000000000000}"/>
  <bookViews>
    <workbookView xWindow="-110" yWindow="-110" windowWidth="19420" windowHeight="10300" activeTab="3" xr2:uid="{00000000-000D-0000-FFFF-FFFF00000000}"/>
  </bookViews>
  <sheets>
    <sheet name="Info" sheetId="1" r:id="rId1"/>
    <sheet name="Graph" sheetId="18" r:id="rId2"/>
    <sheet name="Chô_5%" sheetId="9" r:id="rId3"/>
    <sheet name="Chô_7%" sheetId="2" r:id="rId4"/>
    <sheet name="Chô_10%" sheetId="10" r:id="rId5"/>
    <sheet name="CER" sheetId="13" r:id="rId6"/>
    <sheet name="Flux_migratoires" sheetId="19" r:id="rId7"/>
    <sheet name="FPE" sheetId="16" r:id="rId8"/>
    <sheet name="CNRACL" sheetId="15" r:id="rId9"/>
  </sheets>
  <calcPr calcId="191029" iterate="1" iterateCount="100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12" i="19" l="1"/>
  <c r="D7" i="19" l="1"/>
  <c r="D5" i="19"/>
  <c r="D10" i="19"/>
  <c r="D8" i="19"/>
  <c r="D11" i="19"/>
  <c r="D6" i="19"/>
  <c r="D9" i="19"/>
  <c r="D13" i="19"/>
  <c r="F9" i="1"/>
  <c r="B6" i="19"/>
  <c r="B7" i="19" s="1"/>
  <c r="B8" i="19" s="1"/>
  <c r="B9" i="19" s="1"/>
  <c r="B10" i="19" s="1"/>
  <c r="B11" i="19" s="1"/>
  <c r="B12" i="19" s="1"/>
  <c r="B13" i="19" s="1"/>
  <c r="B14" i="19" s="1"/>
  <c r="B15" i="19" s="1"/>
  <c r="B16" i="19" s="1"/>
  <c r="B17" i="19" s="1"/>
  <c r="B18" i="19" s="1"/>
  <c r="B19" i="19" s="1"/>
  <c r="B20" i="19" s="1"/>
  <c r="B21" i="19" s="1"/>
  <c r="B22" i="19" s="1"/>
  <c r="B23" i="19" s="1"/>
  <c r="B24" i="19" s="1"/>
  <c r="B25" i="19" s="1"/>
  <c r="B26" i="19" s="1"/>
  <c r="B27" i="19" s="1"/>
  <c r="B28" i="19" s="1"/>
  <c r="B29" i="19" s="1"/>
  <c r="B30" i="19" s="1"/>
  <c r="B31" i="19" s="1"/>
  <c r="B32" i="19" s="1"/>
  <c r="B33" i="19" s="1"/>
  <c r="B34" i="19" s="1"/>
  <c r="B35" i="19" s="1"/>
  <c r="B36" i="19" s="1"/>
  <c r="B37" i="19" s="1"/>
  <c r="B38" i="19" s="1"/>
  <c r="B39" i="19" s="1"/>
  <c r="B40" i="19" s="1"/>
  <c r="B41" i="19" s="1"/>
  <c r="B42" i="19" s="1"/>
  <c r="B43" i="19" s="1"/>
  <c r="B44" i="19" s="1"/>
  <c r="B45" i="19" s="1"/>
  <c r="B46" i="19" s="1"/>
  <c r="B47" i="19" s="1"/>
  <c r="B48" i="19" s="1"/>
  <c r="B49" i="19" s="1"/>
  <c r="B50" i="19" s="1"/>
  <c r="B51" i="19" s="1"/>
  <c r="B52" i="19" s="1"/>
  <c r="B53" i="19" s="1"/>
  <c r="B54" i="19" s="1"/>
  <c r="B55" i="19" s="1"/>
  <c r="B56" i="19" s="1"/>
  <c r="B57" i="19" s="1"/>
  <c r="B58" i="19" s="1"/>
  <c r="B59" i="19" s="1"/>
  <c r="B60" i="19" s="1"/>
  <c r="AC18" i="18"/>
  <c r="W18" i="18"/>
  <c r="Q18" i="18"/>
  <c r="K18" i="18"/>
  <c r="D14" i="19" l="1"/>
  <c r="Z21" i="18"/>
  <c r="Z22" i="18" s="1"/>
  <c r="Z23" i="18" s="1"/>
  <c r="Z24" i="18" s="1"/>
  <c r="Z25" i="18" s="1"/>
  <c r="Z26" i="18" s="1"/>
  <c r="Z27" i="18" s="1"/>
  <c r="Z28" i="18" s="1"/>
  <c r="Z29" i="18" s="1"/>
  <c r="Z30" i="18" s="1"/>
  <c r="Z31" i="18" s="1"/>
  <c r="Z32" i="18" s="1"/>
  <c r="Z33" i="18" s="1"/>
  <c r="Z34" i="18" s="1"/>
  <c r="Z35" i="18" s="1"/>
  <c r="Z36" i="18" s="1"/>
  <c r="Z37" i="18" s="1"/>
  <c r="Z38" i="18" s="1"/>
  <c r="Z39" i="18" s="1"/>
  <c r="Z40" i="18" s="1"/>
  <c r="Z41" i="18" s="1"/>
  <c r="Z42" i="18" s="1"/>
  <c r="Z43" i="18" s="1"/>
  <c r="Z44" i="18" s="1"/>
  <c r="Z45" i="18" s="1"/>
  <c r="Z46" i="18" s="1"/>
  <c r="Z47" i="18" s="1"/>
  <c r="Z48" i="18" s="1"/>
  <c r="Z49" i="18" s="1"/>
  <c r="Z50" i="18" s="1"/>
  <c r="Z51" i="18" s="1"/>
  <c r="Z52" i="18" s="1"/>
  <c r="Z53" i="18" s="1"/>
  <c r="Z54" i="18" s="1"/>
  <c r="Z55" i="18" s="1"/>
  <c r="Z56" i="18" s="1"/>
  <c r="Z57" i="18" s="1"/>
  <c r="Z58" i="18" s="1"/>
  <c r="Z59" i="18" s="1"/>
  <c r="Z60" i="18" s="1"/>
  <c r="Z61" i="18" s="1"/>
  <c r="Z62" i="18" s="1"/>
  <c r="Z63" i="18" s="1"/>
  <c r="Z64" i="18" s="1"/>
  <c r="Z65" i="18" s="1"/>
  <c r="Z66" i="18" s="1"/>
  <c r="Z67" i="18" s="1"/>
  <c r="AA5" i="10" l="1"/>
  <c r="AC5" i="10"/>
  <c r="B6" i="10"/>
  <c r="T4" i="10"/>
  <c r="S4" i="10"/>
  <c r="R4" i="10"/>
  <c r="Q4" i="10"/>
  <c r="P4" i="10"/>
  <c r="O4" i="10"/>
  <c r="N4" i="10"/>
  <c r="M4" i="10"/>
  <c r="L4" i="10"/>
  <c r="K4" i="10"/>
  <c r="J4" i="10"/>
  <c r="I4" i="10"/>
  <c r="H4" i="10"/>
  <c r="G4" i="10"/>
  <c r="F4" i="10"/>
  <c r="E4" i="10"/>
  <c r="B6" i="2"/>
  <c r="T4" i="2"/>
  <c r="S4" i="2"/>
  <c r="R4" i="2"/>
  <c r="Q4" i="2"/>
  <c r="P4" i="2"/>
  <c r="O4" i="2"/>
  <c r="N4" i="2"/>
  <c r="M4" i="2"/>
  <c r="L4" i="2"/>
  <c r="K4" i="2"/>
  <c r="J4" i="2"/>
  <c r="I4" i="2"/>
  <c r="H4" i="2"/>
  <c r="G4" i="2"/>
  <c r="F4" i="2"/>
  <c r="E4" i="2"/>
  <c r="R6" i="2" l="1"/>
  <c r="P6" i="2"/>
  <c r="W6" i="2"/>
  <c r="O6" i="2"/>
  <c r="N6" i="2"/>
  <c r="U6" i="10"/>
  <c r="M6" i="10"/>
  <c r="T6" i="10"/>
  <c r="L6" i="10"/>
  <c r="S6" i="10"/>
  <c r="K6" i="10"/>
  <c r="R6" i="10"/>
  <c r="J6" i="10"/>
  <c r="Y6" i="10"/>
  <c r="Q6" i="10"/>
  <c r="P6" i="10"/>
  <c r="O6" i="10"/>
  <c r="N6" i="10"/>
  <c r="F6" i="10"/>
  <c r="W6" i="10"/>
  <c r="B7" i="10"/>
  <c r="V6" i="10"/>
  <c r="B7" i="2"/>
  <c r="Y6" i="2"/>
  <c r="Q6" i="2"/>
  <c r="B8" i="10" l="1"/>
  <c r="S7" i="10"/>
  <c r="O7" i="10"/>
  <c r="V7" i="10"/>
  <c r="M7" i="10"/>
  <c r="L7" i="10"/>
  <c r="R7" i="10"/>
  <c r="J7" i="10"/>
  <c r="Y7" i="10"/>
  <c r="P7" i="10"/>
  <c r="O7" i="2"/>
  <c r="R7" i="2"/>
  <c r="P7" i="2"/>
  <c r="N7" i="2"/>
  <c r="W7" i="2"/>
  <c r="N7" i="10"/>
  <c r="F7" i="10"/>
  <c r="T7" i="10"/>
  <c r="K7" i="10"/>
  <c r="AA6" i="10"/>
  <c r="D6" i="10"/>
  <c r="U7" i="10"/>
  <c r="H7" i="10"/>
  <c r="H6" i="10"/>
  <c r="AC6" i="10"/>
  <c r="B9" i="10"/>
  <c r="Q7" i="10"/>
  <c r="B8" i="2"/>
  <c r="Q7" i="2"/>
  <c r="Y7" i="2"/>
  <c r="D6" i="2"/>
  <c r="U8" i="10" l="1"/>
  <c r="M8" i="10"/>
  <c r="J8" i="10"/>
  <c r="R8" i="10"/>
  <c r="Q8" i="10"/>
  <c r="H8" i="10"/>
  <c r="P8" i="10"/>
  <c r="F8" i="10"/>
  <c r="W8" i="10"/>
  <c r="V8" i="10"/>
  <c r="L8" i="10"/>
  <c r="Q8" i="2"/>
  <c r="R8" i="2"/>
  <c r="O8" i="2"/>
  <c r="P8" i="2"/>
  <c r="Q9" i="10"/>
  <c r="P9" i="10"/>
  <c r="F9" i="10"/>
  <c r="V9" i="10"/>
  <c r="M9" i="10"/>
  <c r="U9" i="10"/>
  <c r="L9" i="10"/>
  <c r="K9" i="10"/>
  <c r="R9" i="10"/>
  <c r="J9" i="10"/>
  <c r="D7" i="10"/>
  <c r="W8" i="2"/>
  <c r="K8" i="10"/>
  <c r="AA7" i="10"/>
  <c r="O8" i="10"/>
  <c r="W7" i="10"/>
  <c r="T9" i="10"/>
  <c r="F20" i="18"/>
  <c r="O9" i="10"/>
  <c r="T8" i="10"/>
  <c r="AC7" i="10"/>
  <c r="D8" i="10"/>
  <c r="B10" i="10"/>
  <c r="D7" i="2"/>
  <c r="B9" i="2"/>
  <c r="N8" i="2"/>
  <c r="B6" i="9"/>
  <c r="AA8" i="10" l="1"/>
  <c r="W9" i="10"/>
  <c r="N9" i="10"/>
  <c r="N9" i="2"/>
  <c r="W9" i="2"/>
  <c r="O9" i="2"/>
  <c r="N8" i="10"/>
  <c r="S9" i="10"/>
  <c r="S8" i="10"/>
  <c r="AC8" i="10"/>
  <c r="AD21" i="18"/>
  <c r="V10" i="10"/>
  <c r="F21" i="18"/>
  <c r="U10" i="10"/>
  <c r="L10" i="10"/>
  <c r="K10" i="10"/>
  <c r="S10" i="10"/>
  <c r="P10" i="10"/>
  <c r="W10" i="10"/>
  <c r="U6" i="9"/>
  <c r="T6" i="9"/>
  <c r="L6" i="9"/>
  <c r="S6" i="9"/>
  <c r="K6" i="9"/>
  <c r="Q6" i="9"/>
  <c r="N6" i="9"/>
  <c r="J6" i="9"/>
  <c r="R6" i="9"/>
  <c r="F6" i="9"/>
  <c r="W6" i="9"/>
  <c r="V6" i="9"/>
  <c r="O6" i="9"/>
  <c r="N10" i="10"/>
  <c r="M10" i="10"/>
  <c r="T10" i="10"/>
  <c r="R10" i="10"/>
  <c r="J10" i="10"/>
  <c r="Q10" i="10"/>
  <c r="C20" i="18"/>
  <c r="R9" i="2"/>
  <c r="Q9" i="2"/>
  <c r="AC9" i="10"/>
  <c r="H9" i="10"/>
  <c r="O10" i="10"/>
  <c r="F10" i="10"/>
  <c r="B11" i="10"/>
  <c r="D9" i="10"/>
  <c r="AA9" i="10"/>
  <c r="D8" i="2"/>
  <c r="P9" i="2"/>
  <c r="B10" i="2"/>
  <c r="D6" i="9"/>
  <c r="P6" i="9"/>
  <c r="M6" i="9"/>
  <c r="AA5" i="9"/>
  <c r="B7" i="9"/>
  <c r="O7" i="9" l="1"/>
  <c r="U7" i="9"/>
  <c r="R7" i="9"/>
  <c r="J7" i="9"/>
  <c r="T7" i="9"/>
  <c r="L7" i="9"/>
  <c r="Q11" i="10"/>
  <c r="O11" i="10"/>
  <c r="L11" i="10"/>
  <c r="J11" i="10"/>
  <c r="F11" i="10"/>
  <c r="R11" i="10"/>
  <c r="P11" i="10"/>
  <c r="N11" i="10"/>
  <c r="P10" i="2"/>
  <c r="AA21" i="18"/>
  <c r="N10" i="2"/>
  <c r="O10" i="2"/>
  <c r="C21" i="18"/>
  <c r="R10" i="2"/>
  <c r="Q10" i="2"/>
  <c r="M11" i="10"/>
  <c r="K11" i="10"/>
  <c r="W7" i="9"/>
  <c r="Y7" i="9"/>
  <c r="V7" i="9"/>
  <c r="N7" i="9"/>
  <c r="M7" i="9"/>
  <c r="P7" i="9"/>
  <c r="Q7" i="9"/>
  <c r="S7" i="9"/>
  <c r="H10" i="10"/>
  <c r="AC10" i="10"/>
  <c r="V11" i="10"/>
  <c r="U11" i="10"/>
  <c r="T11" i="10"/>
  <c r="S11" i="10"/>
  <c r="B12" i="10"/>
  <c r="AA10" i="10"/>
  <c r="D10" i="10"/>
  <c r="D9" i="2"/>
  <c r="W10" i="2"/>
  <c r="B11" i="2"/>
  <c r="Y6" i="9"/>
  <c r="AA6" i="9"/>
  <c r="K7" i="9"/>
  <c r="F7" i="9"/>
  <c r="B8" i="9"/>
  <c r="W8" i="9" l="1"/>
  <c r="U8" i="9"/>
  <c r="T8" i="9"/>
  <c r="L8" i="9"/>
  <c r="J8" i="9"/>
  <c r="N8" i="9"/>
  <c r="R8" i="9"/>
  <c r="AA22" i="18"/>
  <c r="R11" i="2"/>
  <c r="P11" i="2"/>
  <c r="Q11" i="2"/>
  <c r="O12" i="10"/>
  <c r="V12" i="10"/>
  <c r="N12" i="10"/>
  <c r="F12" i="10"/>
  <c r="U12" i="10"/>
  <c r="M12" i="10"/>
  <c r="K12" i="10"/>
  <c r="J12" i="10"/>
  <c r="T12" i="10"/>
  <c r="R12" i="10"/>
  <c r="P12" i="10"/>
  <c r="O8" i="9"/>
  <c r="V8" i="9"/>
  <c r="F8" i="9"/>
  <c r="Q12" i="10"/>
  <c r="L12" i="10"/>
  <c r="S12" i="10"/>
  <c r="B13" i="10"/>
  <c r="H11" i="10"/>
  <c r="D10" i="2"/>
  <c r="B12" i="2"/>
  <c r="O11" i="2"/>
  <c r="N11" i="2"/>
  <c r="Q8" i="9"/>
  <c r="M8" i="9"/>
  <c r="P8" i="9"/>
  <c r="S8" i="9"/>
  <c r="K8" i="9"/>
  <c r="AA7" i="9"/>
  <c r="D7" i="9"/>
  <c r="B9" i="9"/>
  <c r="K13" i="10" l="1"/>
  <c r="J13" i="10"/>
  <c r="V13" i="10"/>
  <c r="T13" i="10"/>
  <c r="W9" i="9"/>
  <c r="O9" i="9"/>
  <c r="V9" i="9"/>
  <c r="N9" i="9"/>
  <c r="D20" i="18"/>
  <c r="U9" i="9"/>
  <c r="M9" i="9"/>
  <c r="R12" i="2"/>
  <c r="O12" i="2"/>
  <c r="Q12" i="2"/>
  <c r="N12" i="2"/>
  <c r="Q9" i="9"/>
  <c r="J20" i="18"/>
  <c r="T9" i="9"/>
  <c r="L13" i="10"/>
  <c r="S13" i="10"/>
  <c r="P13" i="10"/>
  <c r="O13" i="10"/>
  <c r="N13" i="10"/>
  <c r="F13" i="10"/>
  <c r="P12" i="2"/>
  <c r="H12" i="10"/>
  <c r="B14" i="10"/>
  <c r="R13" i="10"/>
  <c r="Q13" i="10"/>
  <c r="U13" i="10"/>
  <c r="M13" i="10"/>
  <c r="B13" i="2"/>
  <c r="P9" i="9"/>
  <c r="L9" i="9"/>
  <c r="F9" i="9"/>
  <c r="S9" i="9"/>
  <c r="K9" i="9"/>
  <c r="R9" i="9"/>
  <c r="J9" i="9"/>
  <c r="B10" i="9"/>
  <c r="AA8" i="9"/>
  <c r="D8" i="9"/>
  <c r="T21" i="18"/>
  <c r="T22" i="18" s="1"/>
  <c r="T23" i="18" s="1"/>
  <c r="T24" i="18" s="1"/>
  <c r="T25" i="18" s="1"/>
  <c r="T26" i="18" s="1"/>
  <c r="T27" i="18" s="1"/>
  <c r="T28" i="18" s="1"/>
  <c r="T29" i="18" s="1"/>
  <c r="T30" i="18" s="1"/>
  <c r="T31" i="18" s="1"/>
  <c r="T32" i="18" s="1"/>
  <c r="T33" i="18" s="1"/>
  <c r="T34" i="18" s="1"/>
  <c r="T35" i="18" s="1"/>
  <c r="T36" i="18" s="1"/>
  <c r="T37" i="18" s="1"/>
  <c r="T38" i="18" s="1"/>
  <c r="T39" i="18" s="1"/>
  <c r="T40" i="18" s="1"/>
  <c r="T41" i="18" s="1"/>
  <c r="T42" i="18" s="1"/>
  <c r="T43" i="18" s="1"/>
  <c r="T44" i="18" s="1"/>
  <c r="T45" i="18" s="1"/>
  <c r="T46" i="18" s="1"/>
  <c r="T47" i="18" s="1"/>
  <c r="T48" i="18" s="1"/>
  <c r="T49" i="18" s="1"/>
  <c r="T50" i="18" s="1"/>
  <c r="T51" i="18" s="1"/>
  <c r="T52" i="18" s="1"/>
  <c r="T53" i="18" s="1"/>
  <c r="T54" i="18" s="1"/>
  <c r="T55" i="18" s="1"/>
  <c r="T56" i="18" s="1"/>
  <c r="T57" i="18" s="1"/>
  <c r="T58" i="18" s="1"/>
  <c r="T59" i="18" s="1"/>
  <c r="T60" i="18" s="1"/>
  <c r="T61" i="18" s="1"/>
  <c r="T62" i="18" s="1"/>
  <c r="T63" i="18" s="1"/>
  <c r="T64" i="18" s="1"/>
  <c r="T65" i="18" s="1"/>
  <c r="T66" i="18" s="1"/>
  <c r="T67" i="18" s="1"/>
  <c r="N21" i="18"/>
  <c r="N22" i="18" s="1"/>
  <c r="N23" i="18" s="1"/>
  <c r="N24" i="18" s="1"/>
  <c r="N25" i="18" s="1"/>
  <c r="N26" i="18" s="1"/>
  <c r="N27" i="18" s="1"/>
  <c r="N28" i="18" s="1"/>
  <c r="N29" i="18" s="1"/>
  <c r="N30" i="18" s="1"/>
  <c r="N31" i="18" s="1"/>
  <c r="N32" i="18" s="1"/>
  <c r="N33" i="18" s="1"/>
  <c r="N34" i="18" s="1"/>
  <c r="N35" i="18" s="1"/>
  <c r="N36" i="18" s="1"/>
  <c r="N37" i="18" s="1"/>
  <c r="N38" i="18" s="1"/>
  <c r="N39" i="18" s="1"/>
  <c r="N40" i="18" s="1"/>
  <c r="N41" i="18" s="1"/>
  <c r="N42" i="18" s="1"/>
  <c r="N43" i="18" s="1"/>
  <c r="N44" i="18" s="1"/>
  <c r="N45" i="18" s="1"/>
  <c r="N46" i="18" s="1"/>
  <c r="N47" i="18" s="1"/>
  <c r="N48" i="18" s="1"/>
  <c r="N49" i="18" s="1"/>
  <c r="N50" i="18" s="1"/>
  <c r="N51" i="18" s="1"/>
  <c r="N52" i="18" s="1"/>
  <c r="N53" i="18" s="1"/>
  <c r="N54" i="18" s="1"/>
  <c r="N55" i="18" s="1"/>
  <c r="N56" i="18" s="1"/>
  <c r="N57" i="18" s="1"/>
  <c r="N58" i="18" s="1"/>
  <c r="N59" i="18" s="1"/>
  <c r="N60" i="18" s="1"/>
  <c r="N61" i="18" s="1"/>
  <c r="N62" i="18" s="1"/>
  <c r="N63" i="18" s="1"/>
  <c r="N64" i="18" s="1"/>
  <c r="N65" i="18" s="1"/>
  <c r="N66" i="18" s="1"/>
  <c r="N67" i="18" s="1"/>
  <c r="H21" i="18"/>
  <c r="H22" i="18" s="1"/>
  <c r="H23" i="18" s="1"/>
  <c r="H24" i="18" s="1"/>
  <c r="H25" i="18" s="1"/>
  <c r="H26" i="18" s="1"/>
  <c r="H27" i="18" s="1"/>
  <c r="H28" i="18" s="1"/>
  <c r="H29" i="18" s="1"/>
  <c r="H30" i="18" s="1"/>
  <c r="H31" i="18" s="1"/>
  <c r="H32" i="18" s="1"/>
  <c r="H33" i="18" s="1"/>
  <c r="H34" i="18" s="1"/>
  <c r="H35" i="18" s="1"/>
  <c r="H36" i="18" s="1"/>
  <c r="H37" i="18" s="1"/>
  <c r="H38" i="18" s="1"/>
  <c r="H39" i="18" s="1"/>
  <c r="H40" i="18" s="1"/>
  <c r="H41" i="18" s="1"/>
  <c r="H42" i="18" s="1"/>
  <c r="H43" i="18" s="1"/>
  <c r="H44" i="18" s="1"/>
  <c r="H45" i="18" s="1"/>
  <c r="H46" i="18" s="1"/>
  <c r="H47" i="18" s="1"/>
  <c r="H48" i="18" s="1"/>
  <c r="H49" i="18" s="1"/>
  <c r="H50" i="18" s="1"/>
  <c r="H51" i="18" s="1"/>
  <c r="H52" i="18" s="1"/>
  <c r="H53" i="18" s="1"/>
  <c r="H54" i="18" s="1"/>
  <c r="H55" i="18" s="1"/>
  <c r="H56" i="18" s="1"/>
  <c r="H57" i="18" s="1"/>
  <c r="H58" i="18" s="1"/>
  <c r="H59" i="18" s="1"/>
  <c r="H60" i="18" s="1"/>
  <c r="H61" i="18" s="1"/>
  <c r="H62" i="18" s="1"/>
  <c r="H63" i="18" s="1"/>
  <c r="H64" i="18" s="1"/>
  <c r="H65" i="18" s="1"/>
  <c r="H66" i="18" s="1"/>
  <c r="H67" i="18" s="1"/>
  <c r="AB21" i="18" l="1"/>
  <c r="U10" i="9"/>
  <c r="S10" i="9"/>
  <c r="K10" i="9"/>
  <c r="J10" i="9"/>
  <c r="O10" i="9"/>
  <c r="F10" i="9"/>
  <c r="V10" i="9"/>
  <c r="N10" i="9"/>
  <c r="S14" i="10"/>
  <c r="K14" i="10"/>
  <c r="O14" i="10"/>
  <c r="U14" i="10"/>
  <c r="F14" i="10"/>
  <c r="V14" i="10"/>
  <c r="T14" i="10"/>
  <c r="O13" i="2"/>
  <c r="R13" i="2"/>
  <c r="Q13" i="2"/>
  <c r="J21" i="18"/>
  <c r="W10" i="9"/>
  <c r="D21" i="18"/>
  <c r="R10" i="9"/>
  <c r="P10" i="9"/>
  <c r="M14" i="10"/>
  <c r="L14" i="10"/>
  <c r="J14" i="10"/>
  <c r="Q14" i="10"/>
  <c r="P14" i="10"/>
  <c r="H13" i="10"/>
  <c r="N14" i="10"/>
  <c r="B15" i="10"/>
  <c r="P13" i="2"/>
  <c r="N13" i="2"/>
  <c r="B14" i="2"/>
  <c r="L10" i="9"/>
  <c r="Q10" i="9"/>
  <c r="M10" i="9"/>
  <c r="T10" i="9"/>
  <c r="AA9" i="9"/>
  <c r="D9" i="9"/>
  <c r="B11" i="9"/>
  <c r="U15" i="10" l="1"/>
  <c r="S15" i="10"/>
  <c r="F15" i="10"/>
  <c r="P15" i="10"/>
  <c r="AB22" i="18"/>
  <c r="W11" i="9"/>
  <c r="O11" i="9"/>
  <c r="N11" i="9"/>
  <c r="M11" i="9"/>
  <c r="J22" i="18"/>
  <c r="S11" i="9"/>
  <c r="P11" i="9"/>
  <c r="T11" i="9"/>
  <c r="Q11" i="9"/>
  <c r="L11" i="9"/>
  <c r="Q14" i="2"/>
  <c r="O14" i="2"/>
  <c r="P14" i="2"/>
  <c r="N14" i="2"/>
  <c r="N15" i="10"/>
  <c r="T15" i="10"/>
  <c r="J15" i="10"/>
  <c r="V11" i="9"/>
  <c r="F11" i="9"/>
  <c r="U11" i="9"/>
  <c r="K11" i="9"/>
  <c r="R11" i="9"/>
  <c r="J11" i="9"/>
  <c r="V15" i="10"/>
  <c r="M15" i="10"/>
  <c r="L15" i="10"/>
  <c r="K15" i="10"/>
  <c r="B16" i="10"/>
  <c r="Q15" i="10"/>
  <c r="O15" i="10"/>
  <c r="H14" i="10"/>
  <c r="B15" i="2"/>
  <c r="B12" i="9"/>
  <c r="D10" i="9"/>
  <c r="AA10" i="9"/>
  <c r="P15" i="2" l="1"/>
  <c r="O16" i="10"/>
  <c r="U16" i="10"/>
  <c r="Q16" i="10"/>
  <c r="L16" i="10"/>
  <c r="Q12" i="9"/>
  <c r="F12" i="9"/>
  <c r="V12" i="9"/>
  <c r="O12" i="9"/>
  <c r="J23" i="18"/>
  <c r="T12" i="9"/>
  <c r="K12" i="9"/>
  <c r="J12" i="9"/>
  <c r="W12" i="9"/>
  <c r="U12" i="9"/>
  <c r="R12" i="9"/>
  <c r="O15" i="2"/>
  <c r="S16" i="10"/>
  <c r="K16" i="10"/>
  <c r="P16" i="10"/>
  <c r="V16" i="10"/>
  <c r="F16" i="10"/>
  <c r="M16" i="10"/>
  <c r="H15" i="10"/>
  <c r="T16" i="10"/>
  <c r="B17" i="10"/>
  <c r="J16" i="10"/>
  <c r="N16" i="10"/>
  <c r="B16" i="2"/>
  <c r="Q15" i="2"/>
  <c r="N15" i="2"/>
  <c r="S12" i="9"/>
  <c r="L12" i="9"/>
  <c r="N12" i="9"/>
  <c r="M12" i="9"/>
  <c r="P12" i="9"/>
  <c r="B13" i="9"/>
  <c r="F17" i="13"/>
  <c r="F18" i="13" s="1"/>
  <c r="F19" i="13" s="1"/>
  <c r="F20" i="13" s="1"/>
  <c r="F21" i="13" s="1"/>
  <c r="F22" i="13" s="1"/>
  <c r="F23" i="13" s="1"/>
  <c r="F24" i="13" s="1"/>
  <c r="F25" i="13" s="1"/>
  <c r="F26" i="13" s="1"/>
  <c r="F27" i="13" s="1"/>
  <c r="F28" i="13" s="1"/>
  <c r="F29" i="13" s="1"/>
  <c r="F30" i="13" s="1"/>
  <c r="F31" i="13" s="1"/>
  <c r="F32" i="13" s="1"/>
  <c r="F33" i="13" s="1"/>
  <c r="F34" i="13" s="1"/>
  <c r="F35" i="13" s="1"/>
  <c r="F36" i="13" s="1"/>
  <c r="F37" i="13" s="1"/>
  <c r="F38" i="13" s="1"/>
  <c r="F39" i="13" s="1"/>
  <c r="F40" i="13" s="1"/>
  <c r="F41" i="13" s="1"/>
  <c r="F42" i="13" s="1"/>
  <c r="F43" i="13" s="1"/>
  <c r="F44" i="13" s="1"/>
  <c r="F45" i="13" s="1"/>
  <c r="F46" i="13" s="1"/>
  <c r="F47" i="13" s="1"/>
  <c r="F48" i="13" s="1"/>
  <c r="F49" i="13" s="1"/>
  <c r="F50" i="13" s="1"/>
  <c r="F51" i="13" s="1"/>
  <c r="F52" i="13" s="1"/>
  <c r="F53" i="13" s="1"/>
  <c r="F54" i="13" s="1"/>
  <c r="F55" i="13" s="1"/>
  <c r="F56" i="13" s="1"/>
  <c r="F57" i="13" s="1"/>
  <c r="F58" i="13" s="1"/>
  <c r="F59" i="13" s="1"/>
  <c r="F60" i="13" s="1"/>
  <c r="E14" i="13"/>
  <c r="E15" i="13" s="1"/>
  <c r="E16" i="13" s="1"/>
  <c r="E17" i="13" s="1"/>
  <c r="E18" i="13" s="1"/>
  <c r="E19" i="13" s="1"/>
  <c r="E20" i="13" s="1"/>
  <c r="E21" i="13" s="1"/>
  <c r="E22" i="13" s="1"/>
  <c r="E23" i="13" s="1"/>
  <c r="E24" i="13" s="1"/>
  <c r="E25" i="13" s="1"/>
  <c r="E26" i="13" s="1"/>
  <c r="E27" i="13" s="1"/>
  <c r="E28" i="13" s="1"/>
  <c r="E29" i="13" s="1"/>
  <c r="E30" i="13" s="1"/>
  <c r="E31" i="13" s="1"/>
  <c r="E32" i="13" s="1"/>
  <c r="E33" i="13" s="1"/>
  <c r="E34" i="13" s="1"/>
  <c r="E35" i="13" s="1"/>
  <c r="E36" i="13" s="1"/>
  <c r="E37" i="13" s="1"/>
  <c r="E38" i="13" s="1"/>
  <c r="E39" i="13" s="1"/>
  <c r="E40" i="13" s="1"/>
  <c r="E41" i="13" s="1"/>
  <c r="E42" i="13" s="1"/>
  <c r="E43" i="13" s="1"/>
  <c r="E44" i="13" s="1"/>
  <c r="E45" i="13" s="1"/>
  <c r="E46" i="13" s="1"/>
  <c r="E47" i="13" s="1"/>
  <c r="E48" i="13" s="1"/>
  <c r="E49" i="13" s="1"/>
  <c r="E50" i="13" s="1"/>
  <c r="E51" i="13" s="1"/>
  <c r="E52" i="13" s="1"/>
  <c r="E53" i="13" s="1"/>
  <c r="E54" i="13" s="1"/>
  <c r="E55" i="13" s="1"/>
  <c r="E56" i="13" s="1"/>
  <c r="E57" i="13" s="1"/>
  <c r="E58" i="13" s="1"/>
  <c r="E59" i="13" s="1"/>
  <c r="E60" i="13" s="1"/>
  <c r="D14" i="13"/>
  <c r="D15" i="13" s="1"/>
  <c r="D16" i="13" s="1"/>
  <c r="D17" i="13" s="1"/>
  <c r="D18" i="13" s="1"/>
  <c r="D19" i="13" s="1"/>
  <c r="D20" i="13" s="1"/>
  <c r="D21" i="13" s="1"/>
  <c r="D22" i="13" s="1"/>
  <c r="D23" i="13" s="1"/>
  <c r="D24" i="13" s="1"/>
  <c r="D25" i="13" s="1"/>
  <c r="D26" i="13" s="1"/>
  <c r="D27" i="13" s="1"/>
  <c r="D28" i="13" s="1"/>
  <c r="D29" i="13" s="1"/>
  <c r="D30" i="13" s="1"/>
  <c r="D31" i="13" s="1"/>
  <c r="D32" i="13" s="1"/>
  <c r="D33" i="13" s="1"/>
  <c r="D34" i="13" s="1"/>
  <c r="D35" i="13" s="1"/>
  <c r="D36" i="13" s="1"/>
  <c r="D37" i="13" s="1"/>
  <c r="D38" i="13" s="1"/>
  <c r="D39" i="13" s="1"/>
  <c r="D40" i="13" s="1"/>
  <c r="D41" i="13" s="1"/>
  <c r="D42" i="13" s="1"/>
  <c r="D43" i="13" s="1"/>
  <c r="D44" i="13" s="1"/>
  <c r="D45" i="13" s="1"/>
  <c r="D46" i="13" s="1"/>
  <c r="D47" i="13" s="1"/>
  <c r="D48" i="13" s="1"/>
  <c r="D49" i="13" s="1"/>
  <c r="D50" i="13" s="1"/>
  <c r="D51" i="13" s="1"/>
  <c r="D52" i="13" s="1"/>
  <c r="D53" i="13" s="1"/>
  <c r="D54" i="13" s="1"/>
  <c r="D55" i="13" s="1"/>
  <c r="D56" i="13" s="1"/>
  <c r="D57" i="13" s="1"/>
  <c r="D58" i="13" s="1"/>
  <c r="D59" i="13" s="1"/>
  <c r="D60" i="13" s="1"/>
  <c r="G14" i="13"/>
  <c r="G15" i="13" s="1"/>
  <c r="G16" i="13" s="1"/>
  <c r="G17" i="13" s="1"/>
  <c r="G18" i="13" s="1"/>
  <c r="G19" i="13" s="1"/>
  <c r="G20" i="13" s="1"/>
  <c r="G21" i="13" s="1"/>
  <c r="G22" i="13" s="1"/>
  <c r="G23" i="13" s="1"/>
  <c r="G24" i="13" s="1"/>
  <c r="G25" i="13" s="1"/>
  <c r="G26" i="13" s="1"/>
  <c r="G27" i="13" s="1"/>
  <c r="G28" i="13" s="1"/>
  <c r="G29" i="13" s="1"/>
  <c r="G30" i="13" s="1"/>
  <c r="G31" i="13" s="1"/>
  <c r="G32" i="13" s="1"/>
  <c r="G33" i="13" s="1"/>
  <c r="G34" i="13" s="1"/>
  <c r="G35" i="13" s="1"/>
  <c r="G36" i="13" s="1"/>
  <c r="G37" i="13" s="1"/>
  <c r="G38" i="13" s="1"/>
  <c r="G39" i="13" s="1"/>
  <c r="G40" i="13" s="1"/>
  <c r="G41" i="13" s="1"/>
  <c r="G42" i="13" s="1"/>
  <c r="G43" i="13" s="1"/>
  <c r="G44" i="13" s="1"/>
  <c r="G45" i="13" s="1"/>
  <c r="G46" i="13" s="1"/>
  <c r="G47" i="13" s="1"/>
  <c r="G48" i="13" s="1"/>
  <c r="G49" i="13" s="1"/>
  <c r="G50" i="13" s="1"/>
  <c r="G51" i="13" s="1"/>
  <c r="G52" i="13" s="1"/>
  <c r="G53" i="13" s="1"/>
  <c r="G54" i="13" s="1"/>
  <c r="G55" i="13" s="1"/>
  <c r="G56" i="13" s="1"/>
  <c r="G57" i="13" s="1"/>
  <c r="G58" i="13" s="1"/>
  <c r="G59" i="13" s="1"/>
  <c r="G60" i="13" s="1"/>
  <c r="Q13" i="9" l="1"/>
  <c r="W13" i="9"/>
  <c r="F13" i="9"/>
  <c r="U13" i="9"/>
  <c r="T13" i="9"/>
  <c r="L13" i="9"/>
  <c r="J24" i="18"/>
  <c r="Q17" i="10"/>
  <c r="P17" i="10"/>
  <c r="O17" i="10"/>
  <c r="V17" i="10"/>
  <c r="N17" i="10"/>
  <c r="K17" i="10"/>
  <c r="L17" i="10"/>
  <c r="J17" i="10"/>
  <c r="T17" i="10"/>
  <c r="J13" i="9"/>
  <c r="V13" i="9"/>
  <c r="O16" i="2"/>
  <c r="P16" i="2"/>
  <c r="M17" i="10"/>
  <c r="H16" i="10"/>
  <c r="B18" i="10"/>
  <c r="U17" i="10"/>
  <c r="B17" i="2"/>
  <c r="Q16" i="2"/>
  <c r="N16" i="2"/>
  <c r="O13" i="9"/>
  <c r="K13" i="9"/>
  <c r="R13" i="9"/>
  <c r="N13" i="9"/>
  <c r="M13" i="9"/>
  <c r="P13" i="9"/>
  <c r="S13" i="9"/>
  <c r="B14" i="9"/>
  <c r="J25" i="18" l="1"/>
  <c r="L14" i="9"/>
  <c r="F14" i="9"/>
  <c r="P18" i="10"/>
  <c r="U18" i="10"/>
  <c r="M18" i="10"/>
  <c r="V18" i="10"/>
  <c r="T18" i="10"/>
  <c r="P17" i="2"/>
  <c r="N17" i="2"/>
  <c r="O17" i="2"/>
  <c r="U14" i="9"/>
  <c r="W14" i="9"/>
  <c r="V14" i="9"/>
  <c r="O18" i="10"/>
  <c r="N18" i="10"/>
  <c r="L18" i="10"/>
  <c r="K18" i="10"/>
  <c r="B19" i="10"/>
  <c r="J18" i="10"/>
  <c r="Q18" i="10"/>
  <c r="H17" i="10"/>
  <c r="Q17" i="2"/>
  <c r="B18" i="2"/>
  <c r="T14" i="9"/>
  <c r="O14" i="9"/>
  <c r="K14" i="9"/>
  <c r="S14" i="9"/>
  <c r="N14" i="9"/>
  <c r="J14" i="9"/>
  <c r="Q14" i="9"/>
  <c r="M14" i="9"/>
  <c r="P14" i="9"/>
  <c r="B15" i="9"/>
  <c r="R14" i="9"/>
  <c r="F15" i="9" l="1"/>
  <c r="R15" i="9"/>
  <c r="P15" i="9"/>
  <c r="Q18" i="2"/>
  <c r="M19" i="10"/>
  <c r="L19" i="10"/>
  <c r="K19" i="10"/>
  <c r="J19" i="10"/>
  <c r="Q19" i="10"/>
  <c r="O19" i="10"/>
  <c r="V19" i="10"/>
  <c r="P19" i="10"/>
  <c r="W15" i="9"/>
  <c r="V15" i="9"/>
  <c r="U15" i="9"/>
  <c r="J26" i="18"/>
  <c r="N18" i="2"/>
  <c r="T19" i="10"/>
  <c r="N19" i="10"/>
  <c r="U19" i="10"/>
  <c r="B20" i="10"/>
  <c r="H18" i="10"/>
  <c r="O18" i="2"/>
  <c r="B19" i="2"/>
  <c r="P18" i="2"/>
  <c r="N15" i="9"/>
  <c r="J15" i="9"/>
  <c r="S15" i="9"/>
  <c r="M15" i="9"/>
  <c r="Q15" i="9"/>
  <c r="L15" i="9"/>
  <c r="O15" i="9"/>
  <c r="K15" i="9"/>
  <c r="T15" i="9"/>
  <c r="B16" i="9"/>
  <c r="B21" i="18"/>
  <c r="F16" i="9" l="1"/>
  <c r="T16" i="9"/>
  <c r="J16" i="9"/>
  <c r="V20" i="10"/>
  <c r="M20" i="10"/>
  <c r="T20" i="10"/>
  <c r="Q20" i="10"/>
  <c r="P20" i="10"/>
  <c r="P19" i="2"/>
  <c r="O19" i="2"/>
  <c r="S16" i="9"/>
  <c r="W16" i="9"/>
  <c r="O16" i="9"/>
  <c r="V16" i="9"/>
  <c r="U16" i="9"/>
  <c r="M16" i="9"/>
  <c r="J27" i="18"/>
  <c r="U20" i="10"/>
  <c r="N20" i="10"/>
  <c r="L20" i="10"/>
  <c r="O20" i="10"/>
  <c r="K20" i="10"/>
  <c r="B21" i="10"/>
  <c r="J20" i="10"/>
  <c r="H19" i="10"/>
  <c r="B20" i="2"/>
  <c r="Q19" i="2"/>
  <c r="N19" i="2"/>
  <c r="R16" i="9"/>
  <c r="N16" i="9"/>
  <c r="Q16" i="9"/>
  <c r="L16" i="9"/>
  <c r="P16" i="9"/>
  <c r="K16" i="9"/>
  <c r="B17" i="9"/>
  <c r="B22" i="18"/>
  <c r="T4" i="9"/>
  <c r="S4" i="9"/>
  <c r="R4" i="9"/>
  <c r="Q4" i="9"/>
  <c r="P4" i="9"/>
  <c r="O4" i="9"/>
  <c r="N4" i="9"/>
  <c r="M4" i="9"/>
  <c r="L4" i="9"/>
  <c r="K4" i="9"/>
  <c r="J4" i="9"/>
  <c r="I4" i="9"/>
  <c r="H4" i="9"/>
  <c r="G4" i="9"/>
  <c r="F4" i="9"/>
  <c r="E4" i="9"/>
  <c r="V17" i="9" l="1"/>
  <c r="L17" i="9"/>
  <c r="O20" i="2"/>
  <c r="Q21" i="10"/>
  <c r="P21" i="10"/>
  <c r="O21" i="10"/>
  <c r="V21" i="10"/>
  <c r="N21" i="10"/>
  <c r="U21" i="10"/>
  <c r="M21" i="10"/>
  <c r="K21" i="10"/>
  <c r="T21" i="10"/>
  <c r="L21" i="10"/>
  <c r="J21" i="10"/>
  <c r="K17" i="9"/>
  <c r="Q17" i="9"/>
  <c r="P17" i="9"/>
  <c r="N17" i="9"/>
  <c r="U17" i="9"/>
  <c r="H20" i="10"/>
  <c r="B22" i="10"/>
  <c r="B21" i="2"/>
  <c r="Q20" i="2"/>
  <c r="P20" i="2"/>
  <c r="N20" i="2"/>
  <c r="O17" i="9"/>
  <c r="J17" i="9"/>
  <c r="M17" i="9"/>
  <c r="T17" i="9"/>
  <c r="B18" i="9"/>
  <c r="B23" i="18"/>
  <c r="L18" i="9" l="1"/>
  <c r="P18" i="9"/>
  <c r="N18" i="9"/>
  <c r="K22" i="10"/>
  <c r="J22" i="10"/>
  <c r="Q22" i="10"/>
  <c r="O22" i="10"/>
  <c r="U22" i="10"/>
  <c r="V22" i="10"/>
  <c r="T22" i="10"/>
  <c r="N22" i="10"/>
  <c r="L22" i="10"/>
  <c r="M22" i="10"/>
  <c r="U18" i="9"/>
  <c r="T18" i="9"/>
  <c r="O18" i="9"/>
  <c r="V18" i="9"/>
  <c r="P21" i="2"/>
  <c r="N21" i="2"/>
  <c r="Q21" i="2"/>
  <c r="H21" i="10"/>
  <c r="B23" i="10"/>
  <c r="P22" i="10"/>
  <c r="O21" i="2"/>
  <c r="B22" i="2"/>
  <c r="K18" i="9"/>
  <c r="J18" i="9"/>
  <c r="Q18" i="9"/>
  <c r="M18" i="9"/>
  <c r="B19" i="9"/>
  <c r="B24" i="18"/>
  <c r="B7" i="16"/>
  <c r="U19" i="9" l="1"/>
  <c r="K19" i="9"/>
  <c r="Q22" i="2"/>
  <c r="O22" i="2"/>
  <c r="U23" i="10"/>
  <c r="M23" i="10"/>
  <c r="T23" i="10"/>
  <c r="L23" i="10"/>
  <c r="K23" i="10"/>
  <c r="J23" i="10"/>
  <c r="Q23" i="10"/>
  <c r="V23" i="10"/>
  <c r="P23" i="10"/>
  <c r="V19" i="9"/>
  <c r="M19" i="9"/>
  <c r="J19" i="9"/>
  <c r="Q19" i="9"/>
  <c r="P19" i="9"/>
  <c r="O23" i="10"/>
  <c r="H22" i="10"/>
  <c r="B24" i="10"/>
  <c r="N23" i="10"/>
  <c r="N22" i="2"/>
  <c r="B23" i="2"/>
  <c r="P22" i="2"/>
  <c r="O19" i="9"/>
  <c r="N19" i="9"/>
  <c r="T19" i="9"/>
  <c r="L19" i="9"/>
  <c r="B20" i="9"/>
  <c r="B25" i="18"/>
  <c r="B8" i="16"/>
  <c r="B7" i="15"/>
  <c r="M20" i="9" l="1"/>
  <c r="T20" i="9"/>
  <c r="O24" i="10"/>
  <c r="V24" i="10"/>
  <c r="M24" i="10"/>
  <c r="L24" i="10"/>
  <c r="Q24" i="10"/>
  <c r="P24" i="10"/>
  <c r="P23" i="2"/>
  <c r="N23" i="2"/>
  <c r="K24" i="10"/>
  <c r="V20" i="9"/>
  <c r="N20" i="9"/>
  <c r="U20" i="9"/>
  <c r="L20" i="9"/>
  <c r="J20" i="9"/>
  <c r="H23" i="10"/>
  <c r="N24" i="10"/>
  <c r="T24" i="10"/>
  <c r="J24" i="10"/>
  <c r="B25" i="10"/>
  <c r="U24" i="10"/>
  <c r="B24" i="2"/>
  <c r="O23" i="2"/>
  <c r="Q23" i="2"/>
  <c r="P20" i="9"/>
  <c r="O20" i="9"/>
  <c r="K20" i="9"/>
  <c r="Q20" i="9"/>
  <c r="B21" i="9"/>
  <c r="B26" i="18"/>
  <c r="B9" i="16"/>
  <c r="B8" i="15"/>
  <c r="O25" i="10" l="1"/>
  <c r="N24" i="2"/>
  <c r="Q24" i="2"/>
  <c r="P24" i="2"/>
  <c r="O24" i="2"/>
  <c r="K21" i="9"/>
  <c r="J21" i="9"/>
  <c r="Q21" i="9"/>
  <c r="P21" i="9"/>
  <c r="O21" i="9"/>
  <c r="V21" i="9"/>
  <c r="U21" i="9"/>
  <c r="T21" i="9"/>
  <c r="L21" i="9"/>
  <c r="N21" i="9"/>
  <c r="M25" i="10"/>
  <c r="K25" i="10"/>
  <c r="P25" i="10"/>
  <c r="V25" i="10"/>
  <c r="T25" i="10"/>
  <c r="N25" i="10"/>
  <c r="L25" i="10"/>
  <c r="H24" i="10"/>
  <c r="U25" i="10"/>
  <c r="B26" i="10"/>
  <c r="J25" i="10"/>
  <c r="Q25" i="10"/>
  <c r="B25" i="2"/>
  <c r="M21" i="9"/>
  <c r="B22" i="9"/>
  <c r="B27" i="18"/>
  <c r="B10" i="16"/>
  <c r="B9" i="15"/>
  <c r="Q25" i="2" l="1"/>
  <c r="N25" i="2"/>
  <c r="U22" i="9"/>
  <c r="T22" i="9"/>
  <c r="K22" i="9"/>
  <c r="Q22" i="9"/>
  <c r="N22" i="9"/>
  <c r="K26" i="10"/>
  <c r="J26" i="10"/>
  <c r="Q26" i="10"/>
  <c r="P26" i="10"/>
  <c r="O26" i="10"/>
  <c r="M26" i="10"/>
  <c r="V26" i="10"/>
  <c r="T26" i="10"/>
  <c r="N26" i="10"/>
  <c r="L26" i="10"/>
  <c r="U26" i="10"/>
  <c r="V22" i="9"/>
  <c r="J22" i="9"/>
  <c r="L22" i="9"/>
  <c r="P25" i="2"/>
  <c r="B27" i="10"/>
  <c r="H25" i="10"/>
  <c r="O25" i="2"/>
  <c r="B26" i="2"/>
  <c r="P22" i="9"/>
  <c r="O22" i="9"/>
  <c r="M22" i="9"/>
  <c r="B23" i="9"/>
  <c r="B28" i="18"/>
  <c r="B11" i="16"/>
  <c r="B10" i="15"/>
  <c r="M23" i="9" l="1"/>
  <c r="P23" i="9"/>
  <c r="L27" i="10"/>
  <c r="K27" i="10"/>
  <c r="N27" i="10"/>
  <c r="V27" i="10"/>
  <c r="P26" i="2"/>
  <c r="O26" i="2"/>
  <c r="U23" i="9"/>
  <c r="T23" i="9"/>
  <c r="Q23" i="9"/>
  <c r="V23" i="9"/>
  <c r="N23" i="9"/>
  <c r="Q27" i="10"/>
  <c r="P27" i="10"/>
  <c r="U27" i="10"/>
  <c r="J27" i="10"/>
  <c r="H26" i="10"/>
  <c r="B28" i="10"/>
  <c r="M27" i="10"/>
  <c r="T27" i="10"/>
  <c r="O27" i="10"/>
  <c r="Q26" i="2"/>
  <c r="N26" i="2"/>
  <c r="B27" i="2"/>
  <c r="L23" i="9"/>
  <c r="O23" i="9"/>
  <c r="K23" i="9"/>
  <c r="J23" i="9"/>
  <c r="B24" i="9"/>
  <c r="B29" i="18"/>
  <c r="B12" i="16"/>
  <c r="B11" i="15"/>
  <c r="M24" i="9" l="1"/>
  <c r="T24" i="9"/>
  <c r="J24" i="9"/>
  <c r="K24" i="9"/>
  <c r="U28" i="10"/>
  <c r="L28" i="10"/>
  <c r="Q27" i="2"/>
  <c r="P27" i="2"/>
  <c r="O27" i="2"/>
  <c r="Q28" i="10"/>
  <c r="V24" i="9"/>
  <c r="N24" i="9"/>
  <c r="U24" i="9"/>
  <c r="H27" i="10"/>
  <c r="P28" i="10"/>
  <c r="O28" i="10"/>
  <c r="V28" i="10"/>
  <c r="N28" i="10"/>
  <c r="T28" i="10"/>
  <c r="K28" i="10"/>
  <c r="B29" i="10"/>
  <c r="M28" i="10"/>
  <c r="J28" i="10"/>
  <c r="N27" i="2"/>
  <c r="B28" i="2"/>
  <c r="P24" i="9"/>
  <c r="L24" i="9"/>
  <c r="O24" i="9"/>
  <c r="Q24" i="9"/>
  <c r="B25" i="9"/>
  <c r="B30" i="18"/>
  <c r="B13" i="16"/>
  <c r="B12" i="15"/>
  <c r="O28" i="2" l="1"/>
  <c r="K25" i="9"/>
  <c r="P25" i="9"/>
  <c r="V25" i="9"/>
  <c r="N25" i="9"/>
  <c r="U25" i="9"/>
  <c r="T25" i="9"/>
  <c r="L25" i="9"/>
  <c r="Q29" i="10"/>
  <c r="P29" i="10"/>
  <c r="O29" i="10"/>
  <c r="V29" i="10"/>
  <c r="N29" i="10"/>
  <c r="U29" i="10"/>
  <c r="K29" i="10"/>
  <c r="T29" i="10"/>
  <c r="L29" i="10"/>
  <c r="M29" i="10"/>
  <c r="J29" i="10"/>
  <c r="M25" i="9"/>
  <c r="H28" i="10"/>
  <c r="B30" i="10"/>
  <c r="B29" i="2"/>
  <c r="Q28" i="2"/>
  <c r="P28" i="2"/>
  <c r="N28" i="2"/>
  <c r="O25" i="9"/>
  <c r="J25" i="9"/>
  <c r="Q25" i="9"/>
  <c r="B26" i="9"/>
  <c r="B31" i="18"/>
  <c r="B14" i="16"/>
  <c r="B13" i="15"/>
  <c r="L26" i="9" l="1"/>
  <c r="P26" i="9"/>
  <c r="O29" i="2"/>
  <c r="P29" i="2"/>
  <c r="U30" i="10"/>
  <c r="T30" i="10"/>
  <c r="J30" i="10"/>
  <c r="Q30" i="10"/>
  <c r="P30" i="10"/>
  <c r="M30" i="10"/>
  <c r="N30" i="10"/>
  <c r="L30" i="10"/>
  <c r="N29" i="2"/>
  <c r="V26" i="9"/>
  <c r="U26" i="9"/>
  <c r="M26" i="9"/>
  <c r="O26" i="9"/>
  <c r="Q26" i="9"/>
  <c r="B31" i="10"/>
  <c r="O30" i="10"/>
  <c r="V30" i="10"/>
  <c r="K30" i="10"/>
  <c r="H29" i="10"/>
  <c r="Q29" i="2"/>
  <c r="B30" i="2"/>
  <c r="T26" i="9"/>
  <c r="K26" i="9"/>
  <c r="N26" i="9"/>
  <c r="J26" i="9"/>
  <c r="B27" i="9"/>
  <c r="B32" i="18"/>
  <c r="B15" i="16"/>
  <c r="B14" i="15"/>
  <c r="V27" i="9" l="1"/>
  <c r="U27" i="9"/>
  <c r="Q27" i="9"/>
  <c r="M31" i="10"/>
  <c r="L31" i="10"/>
  <c r="J31" i="10"/>
  <c r="T31" i="10"/>
  <c r="P31" i="10"/>
  <c r="P30" i="2"/>
  <c r="N30" i="2"/>
  <c r="P27" i="9"/>
  <c r="M27" i="9"/>
  <c r="N27" i="9"/>
  <c r="Q31" i="10"/>
  <c r="U31" i="10"/>
  <c r="N31" i="10"/>
  <c r="H30" i="10"/>
  <c r="V31" i="10"/>
  <c r="K31" i="10"/>
  <c r="B32" i="10"/>
  <c r="Q30" i="2"/>
  <c r="O30" i="2"/>
  <c r="B31" i="2"/>
  <c r="T27" i="9"/>
  <c r="O27" i="9"/>
  <c r="K27" i="9"/>
  <c r="J27" i="9"/>
  <c r="B28" i="9"/>
  <c r="L27" i="9"/>
  <c r="B33" i="18"/>
  <c r="B16" i="16"/>
  <c r="B15" i="15"/>
  <c r="Q32" i="10" l="1"/>
  <c r="Q31" i="2"/>
  <c r="P28" i="9"/>
  <c r="O28" i="9"/>
  <c r="V28" i="9"/>
  <c r="N28" i="9"/>
  <c r="U28" i="9"/>
  <c r="T28" i="9"/>
  <c r="L28" i="9"/>
  <c r="K28" i="9"/>
  <c r="J28" i="9"/>
  <c r="Q28" i="9"/>
  <c r="U32" i="10"/>
  <c r="M32" i="10"/>
  <c r="J32" i="10"/>
  <c r="V32" i="10"/>
  <c r="N32" i="10"/>
  <c r="T32" i="10"/>
  <c r="P32" i="10"/>
  <c r="L32" i="10"/>
  <c r="H31" i="10"/>
  <c r="K32" i="10"/>
  <c r="B33" i="10"/>
  <c r="B32" i="2"/>
  <c r="P31" i="2"/>
  <c r="N31" i="2"/>
  <c r="M28" i="9"/>
  <c r="B29" i="9"/>
  <c r="B34" i="18"/>
  <c r="B17" i="16"/>
  <c r="B16" i="15"/>
  <c r="K33" i="10" l="1"/>
  <c r="Q33" i="10"/>
  <c r="L33" i="10"/>
  <c r="J33" i="10"/>
  <c r="K29" i="9"/>
  <c r="P29" i="9"/>
  <c r="O29" i="9"/>
  <c r="U29" i="9"/>
  <c r="V29" i="9"/>
  <c r="N29" i="9"/>
  <c r="M29" i="9"/>
  <c r="T33" i="10"/>
  <c r="V33" i="10"/>
  <c r="N33" i="10"/>
  <c r="H32" i="10"/>
  <c r="B34" i="10"/>
  <c r="U33" i="10"/>
  <c r="M33" i="10"/>
  <c r="P33" i="10"/>
  <c r="Q32" i="2"/>
  <c r="P32" i="2"/>
  <c r="N32" i="2"/>
  <c r="B33" i="2"/>
  <c r="T29" i="9"/>
  <c r="J29" i="9"/>
  <c r="Q29" i="9"/>
  <c r="B30" i="9"/>
  <c r="L29" i="9"/>
  <c r="B35" i="18"/>
  <c r="B18" i="16"/>
  <c r="B17" i="15"/>
  <c r="N33" i="2" l="1"/>
  <c r="L30" i="9"/>
  <c r="K30" i="9"/>
  <c r="P30" i="9"/>
  <c r="N30" i="9"/>
  <c r="U34" i="10"/>
  <c r="M34" i="10"/>
  <c r="K34" i="10"/>
  <c r="J34" i="10"/>
  <c r="L34" i="10"/>
  <c r="N34" i="10"/>
  <c r="V30" i="9"/>
  <c r="U30" i="9"/>
  <c r="J30" i="9"/>
  <c r="Q33" i="2"/>
  <c r="H33" i="10"/>
  <c r="V34" i="10"/>
  <c r="B35" i="10"/>
  <c r="Q34" i="10"/>
  <c r="T34" i="10"/>
  <c r="P34" i="10"/>
  <c r="P33" i="2"/>
  <c r="B34" i="2"/>
  <c r="T30" i="9"/>
  <c r="O30" i="9"/>
  <c r="M30" i="9"/>
  <c r="Q30" i="9"/>
  <c r="B31" i="9"/>
  <c r="B36" i="18"/>
  <c r="B19" i="16"/>
  <c r="B18" i="15"/>
  <c r="Q31" i="9" l="1"/>
  <c r="J31" i="9"/>
  <c r="P31" i="9"/>
  <c r="L35" i="10"/>
  <c r="T35" i="10"/>
  <c r="N34" i="2"/>
  <c r="Q34" i="2"/>
  <c r="V31" i="9"/>
  <c r="U31" i="9"/>
  <c r="Q35" i="10"/>
  <c r="N35" i="10"/>
  <c r="H34" i="10"/>
  <c r="U35" i="10"/>
  <c r="M35" i="10"/>
  <c r="B36" i="10"/>
  <c r="J35" i="10"/>
  <c r="P35" i="10"/>
  <c r="K35" i="10"/>
  <c r="V35" i="10"/>
  <c r="P34" i="2"/>
  <c r="B35" i="2"/>
  <c r="T31" i="9"/>
  <c r="L31" i="9"/>
  <c r="K31" i="9"/>
  <c r="N31" i="9"/>
  <c r="M31" i="9"/>
  <c r="B32" i="9"/>
  <c r="B37" i="18"/>
  <c r="B20" i="16"/>
  <c r="B19" i="15"/>
  <c r="M36" i="10" l="1"/>
  <c r="Q35" i="2"/>
  <c r="P32" i="9"/>
  <c r="V32" i="9"/>
  <c r="N32" i="9"/>
  <c r="U32" i="9"/>
  <c r="M32" i="9"/>
  <c r="K32" i="9"/>
  <c r="T32" i="9"/>
  <c r="J32" i="9"/>
  <c r="N35" i="2"/>
  <c r="P35" i="2"/>
  <c r="U36" i="10"/>
  <c r="J36" i="10"/>
  <c r="Q36" i="10"/>
  <c r="N36" i="10"/>
  <c r="T36" i="10"/>
  <c r="P36" i="10"/>
  <c r="L36" i="10"/>
  <c r="K36" i="10"/>
  <c r="B37" i="10"/>
  <c r="V36" i="10"/>
  <c r="H35" i="10"/>
  <c r="B36" i="2"/>
  <c r="Q32" i="9"/>
  <c r="L32" i="9"/>
  <c r="B33" i="9"/>
  <c r="B38" i="18"/>
  <c r="B21" i="16"/>
  <c r="B20" i="15"/>
  <c r="U37" i="10" l="1"/>
  <c r="M37" i="10"/>
  <c r="K37" i="10"/>
  <c r="V37" i="10"/>
  <c r="K33" i="9"/>
  <c r="U33" i="9"/>
  <c r="T33" i="9"/>
  <c r="L33" i="9"/>
  <c r="V33" i="9"/>
  <c r="Q36" i="2"/>
  <c r="P36" i="2"/>
  <c r="T37" i="10"/>
  <c r="Q37" i="10"/>
  <c r="L37" i="10"/>
  <c r="N37" i="10"/>
  <c r="B38" i="10"/>
  <c r="J37" i="10"/>
  <c r="H36" i="10"/>
  <c r="B37" i="2"/>
  <c r="N36" i="2"/>
  <c r="P33" i="9"/>
  <c r="N33" i="9"/>
  <c r="J33" i="9"/>
  <c r="Q33" i="9"/>
  <c r="M33" i="9"/>
  <c r="B34" i="9"/>
  <c r="B39" i="18"/>
  <c r="B22" i="16"/>
  <c r="B21" i="15"/>
  <c r="Q37" i="2" l="1"/>
  <c r="K34" i="9"/>
  <c r="Q34" i="9"/>
  <c r="N34" i="9"/>
  <c r="N38" i="10"/>
  <c r="M38" i="10"/>
  <c r="T38" i="10"/>
  <c r="L38" i="10"/>
  <c r="Q38" i="10"/>
  <c r="J38" i="10"/>
  <c r="V34" i="9"/>
  <c r="U34" i="9"/>
  <c r="V38" i="10"/>
  <c r="K38" i="10"/>
  <c r="U38" i="10"/>
  <c r="H37" i="10"/>
  <c r="B39" i="10"/>
  <c r="B38" i="2"/>
  <c r="N37" i="2"/>
  <c r="T34" i="9"/>
  <c r="M34" i="9"/>
  <c r="L34" i="9"/>
  <c r="P34" i="9"/>
  <c r="B35" i="9"/>
  <c r="J34" i="9"/>
  <c r="B40" i="18"/>
  <c r="B23" i="16"/>
  <c r="B22" i="15"/>
  <c r="Q38" i="2" l="1"/>
  <c r="Q39" i="10"/>
  <c r="V39" i="10"/>
  <c r="K39" i="10"/>
  <c r="T39" i="10"/>
  <c r="M35" i="9"/>
  <c r="T35" i="9"/>
  <c r="L35" i="9"/>
  <c r="J35" i="9"/>
  <c r="Q35" i="9"/>
  <c r="P35" i="9"/>
  <c r="U39" i="10"/>
  <c r="V35" i="9"/>
  <c r="U35" i="9"/>
  <c r="N38" i="2"/>
  <c r="H38" i="10"/>
  <c r="M39" i="10"/>
  <c r="N39" i="10"/>
  <c r="L39" i="10"/>
  <c r="J39" i="10"/>
  <c r="B40" i="10"/>
  <c r="B39" i="2"/>
  <c r="N35" i="9"/>
  <c r="K35" i="9"/>
  <c r="B36" i="9"/>
  <c r="B41" i="18"/>
  <c r="B24" i="16"/>
  <c r="B23" i="15"/>
  <c r="U40" i="10" l="1"/>
  <c r="L40" i="10"/>
  <c r="K36" i="9"/>
  <c r="T36" i="9"/>
  <c r="N39" i="2"/>
  <c r="V36" i="9"/>
  <c r="U36" i="9"/>
  <c r="T40" i="10"/>
  <c r="V40" i="10"/>
  <c r="Q40" i="10"/>
  <c r="K40" i="10"/>
  <c r="M40" i="10"/>
  <c r="N40" i="10"/>
  <c r="J40" i="10"/>
  <c r="B41" i="10"/>
  <c r="H39" i="10"/>
  <c r="B40" i="2"/>
  <c r="Q39" i="2"/>
  <c r="N36" i="9"/>
  <c r="Q36" i="9"/>
  <c r="L36" i="9"/>
  <c r="P36" i="9"/>
  <c r="M36" i="9"/>
  <c r="J36" i="9"/>
  <c r="B37" i="9"/>
  <c r="B42" i="18"/>
  <c r="B25" i="16"/>
  <c r="B24" i="15"/>
  <c r="M41" i="10" l="1"/>
  <c r="J41" i="10"/>
  <c r="Q37" i="9"/>
  <c r="N37" i="9"/>
  <c r="U37" i="9"/>
  <c r="M37" i="9"/>
  <c r="T37" i="9"/>
  <c r="Q40" i="2"/>
  <c r="N40" i="2"/>
  <c r="Q41" i="10"/>
  <c r="V37" i="9"/>
  <c r="K41" i="10"/>
  <c r="U41" i="10"/>
  <c r="B42" i="10"/>
  <c r="V41" i="10"/>
  <c r="T41" i="10"/>
  <c r="N41" i="10"/>
  <c r="L41" i="10"/>
  <c r="H40" i="10"/>
  <c r="B41" i="2"/>
  <c r="K37" i="9"/>
  <c r="L37" i="9"/>
  <c r="B38" i="9"/>
  <c r="J37" i="9"/>
  <c r="B43" i="18"/>
  <c r="B26" i="16"/>
  <c r="B25" i="15"/>
  <c r="L38" i="9" l="1"/>
  <c r="V38" i="9"/>
  <c r="N38" i="9"/>
  <c r="Q41" i="2"/>
  <c r="V42" i="10"/>
  <c r="U42" i="10"/>
  <c r="L42" i="10"/>
  <c r="K42" i="10"/>
  <c r="Q42" i="10"/>
  <c r="J42" i="10"/>
  <c r="U38" i="9"/>
  <c r="J38" i="9"/>
  <c r="N42" i="10"/>
  <c r="M42" i="10"/>
  <c r="B43" i="10"/>
  <c r="T42" i="10"/>
  <c r="H41" i="10"/>
  <c r="B42" i="2"/>
  <c r="N41" i="2"/>
  <c r="M38" i="9"/>
  <c r="T38" i="9"/>
  <c r="K38" i="9"/>
  <c r="Q38" i="9"/>
  <c r="B39" i="9"/>
  <c r="B44" i="18"/>
  <c r="B27" i="16"/>
  <c r="B26" i="15"/>
  <c r="V39" i="9" l="1"/>
  <c r="M39" i="9"/>
  <c r="K39" i="9"/>
  <c r="Q43" i="10"/>
  <c r="V43" i="10"/>
  <c r="N43" i="10"/>
  <c r="U43" i="10"/>
  <c r="M43" i="10"/>
  <c r="K43" i="10"/>
  <c r="T43" i="10"/>
  <c r="L43" i="10"/>
  <c r="J43" i="10"/>
  <c r="N39" i="9"/>
  <c r="U39" i="9"/>
  <c r="Q42" i="2"/>
  <c r="N42" i="2"/>
  <c r="H42" i="10"/>
  <c r="B44" i="10"/>
  <c r="B43" i="2"/>
  <c r="J39" i="9"/>
  <c r="T39" i="9"/>
  <c r="L39" i="9"/>
  <c r="Q39" i="9"/>
  <c r="B40" i="9"/>
  <c r="B45" i="18"/>
  <c r="B28" i="16"/>
  <c r="B27" i="15"/>
  <c r="Q43" i="2" l="1"/>
  <c r="J44" i="10"/>
  <c r="U44" i="10"/>
  <c r="M44" i="10"/>
  <c r="V44" i="10"/>
  <c r="N44" i="10"/>
  <c r="L44" i="10"/>
  <c r="K40" i="9"/>
  <c r="V40" i="9"/>
  <c r="U40" i="9"/>
  <c r="K44" i="10"/>
  <c r="Q44" i="10"/>
  <c r="B45" i="10"/>
  <c r="T44" i="10"/>
  <c r="B44" i="2"/>
  <c r="N43" i="2"/>
  <c r="N40" i="9"/>
  <c r="J40" i="9"/>
  <c r="M40" i="9"/>
  <c r="T40" i="9"/>
  <c r="L40" i="9"/>
  <c r="Q40" i="9"/>
  <c r="B41" i="9"/>
  <c r="B46" i="18"/>
  <c r="B29" i="16"/>
  <c r="B28" i="15"/>
  <c r="Q44" i="2" l="1"/>
  <c r="V41" i="9"/>
  <c r="N41" i="9"/>
  <c r="U41" i="9"/>
  <c r="T41" i="9"/>
  <c r="L41" i="9"/>
  <c r="U45" i="10"/>
  <c r="T45" i="10"/>
  <c r="K45" i="10"/>
  <c r="N45" i="10"/>
  <c r="V45" i="10"/>
  <c r="N44" i="2"/>
  <c r="L45" i="10"/>
  <c r="B46" i="10"/>
  <c r="Q45" i="10"/>
  <c r="M45" i="10"/>
  <c r="B45" i="2"/>
  <c r="K41" i="9"/>
  <c r="J41" i="9"/>
  <c r="Q41" i="9"/>
  <c r="M41" i="9"/>
  <c r="B42" i="9"/>
  <c r="B47" i="18"/>
  <c r="B30" i="16"/>
  <c r="B29" i="15"/>
  <c r="K42" i="9" l="1"/>
  <c r="N45" i="2"/>
  <c r="U46" i="10"/>
  <c r="M46" i="10"/>
  <c r="T46" i="10"/>
  <c r="K46" i="10"/>
  <c r="Q46" i="10"/>
  <c r="V42" i="9"/>
  <c r="N42" i="9"/>
  <c r="U42" i="9"/>
  <c r="T42" i="9"/>
  <c r="J42" i="9"/>
  <c r="V46" i="10"/>
  <c r="N46" i="10"/>
  <c r="B47" i="10"/>
  <c r="B46" i="2"/>
  <c r="Q45" i="2"/>
  <c r="M42" i="9"/>
  <c r="L42" i="9"/>
  <c r="Q42" i="9"/>
  <c r="B43" i="9"/>
  <c r="B48" i="18"/>
  <c r="B31" i="16"/>
  <c r="B30" i="15"/>
  <c r="U47" i="10" l="1"/>
  <c r="V43" i="9"/>
  <c r="U43" i="9"/>
  <c r="J43" i="9"/>
  <c r="T47" i="10"/>
  <c r="V47" i="10"/>
  <c r="Q47" i="10"/>
  <c r="M47" i="10"/>
  <c r="K47" i="10"/>
  <c r="B48" i="10"/>
  <c r="N46" i="2"/>
  <c r="Q46" i="2"/>
  <c r="B47" i="2"/>
  <c r="N43" i="9"/>
  <c r="T43" i="9"/>
  <c r="L43" i="9"/>
  <c r="Q43" i="9"/>
  <c r="M43" i="9"/>
  <c r="B44" i="9"/>
  <c r="K43" i="9"/>
  <c r="B49" i="18"/>
  <c r="B32" i="16"/>
  <c r="B31" i="15"/>
  <c r="J44" i="9" l="1"/>
  <c r="Q47" i="2"/>
  <c r="Q48" i="10"/>
  <c r="U48" i="10"/>
  <c r="M48" i="10"/>
  <c r="V48" i="10"/>
  <c r="T48" i="10"/>
  <c r="V44" i="9"/>
  <c r="U44" i="9"/>
  <c r="T44" i="9"/>
  <c r="L44" i="9"/>
  <c r="B49" i="10"/>
  <c r="K48" i="10"/>
  <c r="B48" i="2"/>
  <c r="N44" i="9"/>
  <c r="M44" i="9"/>
  <c r="Q44" i="9"/>
  <c r="B45" i="9"/>
  <c r="K44" i="9"/>
  <c r="B50" i="18"/>
  <c r="B33" i="16"/>
  <c r="B32" i="15"/>
  <c r="U49" i="10" l="1"/>
  <c r="K45" i="9"/>
  <c r="L45" i="9"/>
  <c r="U45" i="9"/>
  <c r="T45" i="9"/>
  <c r="Q45" i="9"/>
  <c r="N45" i="9"/>
  <c r="V45" i="9"/>
  <c r="T49" i="10"/>
  <c r="V49" i="10"/>
  <c r="M49" i="10"/>
  <c r="Q49" i="10"/>
  <c r="K49" i="10"/>
  <c r="B50" i="10"/>
  <c r="B49" i="2"/>
  <c r="Q48" i="2"/>
  <c r="M45" i="9"/>
  <c r="B46" i="9"/>
  <c r="B51" i="18"/>
  <c r="B34" i="16"/>
  <c r="B33" i="15"/>
  <c r="U50" i="10" l="1"/>
  <c r="V46" i="9"/>
  <c r="N46" i="9"/>
  <c r="Q49" i="2"/>
  <c r="U46" i="9"/>
  <c r="V50" i="10"/>
  <c r="K50" i="10"/>
  <c r="Q50" i="10"/>
  <c r="T50" i="10"/>
  <c r="B51" i="10"/>
  <c r="M50" i="10"/>
  <c r="B50" i="2"/>
  <c r="T46" i="9"/>
  <c r="K46" i="9"/>
  <c r="M46" i="9"/>
  <c r="Q46" i="9"/>
  <c r="B47" i="9"/>
  <c r="B52" i="18"/>
  <c r="B35" i="16"/>
  <c r="B34" i="15"/>
  <c r="U51" i="10" l="1"/>
  <c r="M51" i="10"/>
  <c r="V47" i="9"/>
  <c r="K47" i="9"/>
  <c r="Q47" i="9"/>
  <c r="Q50" i="2"/>
  <c r="U47" i="9"/>
  <c r="T47" i="9"/>
  <c r="V51" i="10"/>
  <c r="T51" i="10"/>
  <c r="K51" i="10"/>
  <c r="Q51" i="10"/>
  <c r="B52" i="10"/>
  <c r="B51" i="2"/>
  <c r="M47" i="9"/>
  <c r="B48" i="9"/>
  <c r="B53" i="18"/>
  <c r="B36" i="16"/>
  <c r="B35" i="15"/>
  <c r="V48" i="9" l="1"/>
  <c r="U48" i="9"/>
  <c r="M48" i="9"/>
  <c r="Q51" i="2"/>
  <c r="Q52" i="10"/>
  <c r="V52" i="10"/>
  <c r="T52" i="10"/>
  <c r="K48" i="9"/>
  <c r="T48" i="9"/>
  <c r="B53" i="10"/>
  <c r="U52" i="10"/>
  <c r="K52" i="10"/>
  <c r="M52" i="10"/>
  <c r="B52" i="2"/>
  <c r="Q48" i="9"/>
  <c r="B49" i="9"/>
  <c r="B54" i="18"/>
  <c r="B37" i="16"/>
  <c r="B36" i="15"/>
  <c r="U49" i="9" l="1"/>
  <c r="Q52" i="2"/>
  <c r="U53" i="10"/>
  <c r="M53" i="10"/>
  <c r="K53" i="10"/>
  <c r="M49" i="9"/>
  <c r="V49" i="9"/>
  <c r="T53" i="10"/>
  <c r="B54" i="10"/>
  <c r="Q53" i="10"/>
  <c r="V53" i="10"/>
  <c r="B53" i="2"/>
  <c r="T49" i="9"/>
  <c r="K49" i="9"/>
  <c r="Q49" i="9"/>
  <c r="B50" i="9"/>
  <c r="B55" i="18"/>
  <c r="B38" i="16"/>
  <c r="B37" i="15"/>
  <c r="U54" i="10" l="1"/>
  <c r="T54" i="10"/>
  <c r="K54" i="10"/>
  <c r="U50" i="9"/>
  <c r="T50" i="9"/>
  <c r="K50" i="9"/>
  <c r="V50" i="9"/>
  <c r="Q50" i="9"/>
  <c r="M54" i="10"/>
  <c r="B55" i="10"/>
  <c r="V54" i="10"/>
  <c r="Q54" i="10"/>
  <c r="Q53" i="2"/>
  <c r="B54" i="2"/>
  <c r="M50" i="9"/>
  <c r="B51" i="9"/>
  <c r="B56" i="18"/>
  <c r="B39" i="16"/>
  <c r="B38" i="15"/>
  <c r="U51" i="9" l="1"/>
  <c r="Q51" i="9"/>
  <c r="T55" i="10"/>
  <c r="Q54" i="2"/>
  <c r="M55" i="10"/>
  <c r="V51" i="9"/>
  <c r="M51" i="9"/>
  <c r="T51" i="9"/>
  <c r="K51" i="9"/>
  <c r="K55" i="10"/>
  <c r="B56" i="10"/>
  <c r="U55" i="10"/>
  <c r="V55" i="10"/>
  <c r="Q55" i="10"/>
  <c r="B55" i="2"/>
  <c r="B52" i="9"/>
  <c r="B57" i="18"/>
  <c r="B40" i="16"/>
  <c r="B39" i="15"/>
  <c r="V56" i="10" l="1"/>
  <c r="M52" i="9"/>
  <c r="K52" i="9"/>
  <c r="T52" i="9"/>
  <c r="Q55" i="2"/>
  <c r="U56" i="10"/>
  <c r="Q52" i="9"/>
  <c r="V52" i="9"/>
  <c r="U52" i="9"/>
  <c r="M56" i="10"/>
  <c r="T56" i="10"/>
  <c r="Q56" i="10"/>
  <c r="B56" i="2"/>
  <c r="B53" i="9"/>
  <c r="B58" i="18"/>
  <c r="B41" i="16"/>
  <c r="B40" i="15"/>
  <c r="Q53" i="9" l="1"/>
  <c r="V53" i="9"/>
  <c r="T53" i="9"/>
  <c r="M53" i="9"/>
  <c r="Q56" i="2"/>
  <c r="U53" i="9"/>
  <c r="K53" i="9"/>
  <c r="B54" i="9"/>
  <c r="B59" i="18"/>
  <c r="B42" i="16"/>
  <c r="B41" i="15"/>
  <c r="U54" i="9" l="1"/>
  <c r="T54" i="9"/>
  <c r="K54" i="9"/>
  <c r="Q54" i="9"/>
  <c r="V54" i="9"/>
  <c r="M54" i="9"/>
  <c r="B55" i="9"/>
  <c r="B60" i="18"/>
  <c r="B43" i="16"/>
  <c r="B42" i="15"/>
  <c r="V55" i="9" l="1"/>
  <c r="U55" i="9"/>
  <c r="M55" i="9"/>
  <c r="K55" i="9"/>
  <c r="Q55" i="9"/>
  <c r="T55" i="9"/>
  <c r="B56" i="9"/>
  <c r="B61" i="18"/>
  <c r="B44" i="16"/>
  <c r="B43" i="15"/>
  <c r="V56" i="9" l="1"/>
  <c r="U56" i="9"/>
  <c r="M56" i="9"/>
  <c r="T56" i="9"/>
  <c r="Q56" i="9"/>
  <c r="B62" i="18"/>
  <c r="B45" i="16"/>
  <c r="B44" i="15"/>
  <c r="B63" i="18" l="1"/>
  <c r="B46" i="16"/>
  <c r="B45" i="15"/>
  <c r="B64" i="18" l="1"/>
  <c r="B47" i="16"/>
  <c r="B46" i="15"/>
  <c r="B65" i="18" l="1"/>
  <c r="B48" i="16"/>
  <c r="B47" i="15"/>
  <c r="B66" i="18" l="1"/>
  <c r="B49" i="16"/>
  <c r="B48" i="15"/>
  <c r="B67" i="18" l="1"/>
  <c r="B50" i="16"/>
  <c r="B49" i="15"/>
  <c r="B51" i="16" l="1"/>
  <c r="B50" i="15"/>
  <c r="B52" i="16" l="1"/>
  <c r="B51" i="15"/>
  <c r="B53" i="16" l="1"/>
  <c r="B52" i="15"/>
  <c r="B54" i="16" l="1"/>
  <c r="B53" i="15"/>
  <c r="B55" i="16" l="1"/>
  <c r="B54" i="15"/>
  <c r="B56" i="16" l="1"/>
  <c r="B55" i="15"/>
  <c r="B56" i="15" l="1"/>
  <c r="B6" i="13" l="1"/>
  <c r="B7" i="13" s="1"/>
  <c r="B8" i="13" s="1"/>
  <c r="B9" i="13" s="1"/>
  <c r="B10" i="13" s="1"/>
  <c r="B11" i="13" s="1"/>
  <c r="B12" i="13" s="1"/>
  <c r="B13" i="13" s="1"/>
  <c r="B14" i="13" s="1"/>
  <c r="B15" i="13" s="1"/>
  <c r="B16" i="13" s="1"/>
  <c r="B17" i="13" s="1"/>
  <c r="B18" i="13" s="1"/>
  <c r="B19" i="13" s="1"/>
  <c r="B20" i="13" s="1"/>
  <c r="B21" i="13" s="1"/>
  <c r="B22" i="13" s="1"/>
  <c r="B23" i="13" s="1"/>
  <c r="B24" i="13" s="1"/>
  <c r="B25" i="13" s="1"/>
  <c r="B26" i="13" s="1"/>
  <c r="B27" i="13" s="1"/>
  <c r="B28" i="13" s="1"/>
  <c r="B29" i="13" s="1"/>
  <c r="B30" i="13" s="1"/>
  <c r="B31" i="13" s="1"/>
  <c r="B32" i="13" s="1"/>
  <c r="B33" i="13" s="1"/>
  <c r="B34" i="13" s="1"/>
  <c r="B35" i="13" s="1"/>
  <c r="B36" i="13" s="1"/>
  <c r="B37" i="13" s="1"/>
  <c r="B38" i="13" s="1"/>
  <c r="B39" i="13" s="1"/>
  <c r="B40" i="13" s="1"/>
  <c r="B41" i="13" s="1"/>
  <c r="B42" i="13" s="1"/>
  <c r="B43" i="13" s="1"/>
  <c r="B44" i="13" s="1"/>
  <c r="B45" i="13" s="1"/>
  <c r="B46" i="13" s="1"/>
  <c r="B47" i="13" s="1"/>
  <c r="B48" i="13" s="1"/>
  <c r="B49" i="13" s="1"/>
  <c r="B50" i="13" s="1"/>
  <c r="B51" i="13" s="1"/>
  <c r="B52" i="13" s="1"/>
  <c r="B53" i="13" s="1"/>
  <c r="B54" i="13" s="1"/>
  <c r="B55" i="13" s="1"/>
  <c r="B56" i="13" s="1"/>
  <c r="B57" i="13" s="1"/>
  <c r="B58" i="13" s="1"/>
  <c r="B59" i="13" s="1"/>
  <c r="B60" i="13" s="1"/>
  <c r="AC5" i="9" l="1"/>
  <c r="AC7" i="9" l="1"/>
  <c r="H7" i="9"/>
  <c r="H12" i="9"/>
  <c r="H6" i="9"/>
  <c r="AC6" i="9"/>
  <c r="AC10" i="9"/>
  <c r="H10" i="9"/>
  <c r="H11" i="9"/>
  <c r="AC8" i="9"/>
  <c r="H8" i="9"/>
  <c r="H15" i="9"/>
  <c r="H14" i="9"/>
  <c r="AC9" i="9"/>
  <c r="H9" i="9"/>
  <c r="H13" i="9"/>
  <c r="H16" i="9" l="1"/>
  <c r="H17" i="9" l="1"/>
  <c r="H18" i="9" l="1"/>
  <c r="H19" i="9" l="1"/>
  <c r="H20" i="9" l="1"/>
  <c r="H21" i="9" l="1"/>
  <c r="H22" i="9" l="1"/>
  <c r="H23" i="9" l="1"/>
  <c r="H24" i="9" l="1"/>
  <c r="H25" i="9" l="1"/>
  <c r="H26" i="9" l="1"/>
  <c r="H27" i="9" l="1"/>
  <c r="H28" i="9" l="1"/>
  <c r="H29" i="9" l="1"/>
  <c r="H30" i="9" l="1"/>
  <c r="H31" i="9" l="1"/>
  <c r="H32" i="9" l="1"/>
  <c r="H33" i="9" l="1"/>
  <c r="H34" i="9" l="1"/>
  <c r="H35" i="9" l="1"/>
  <c r="H36" i="9" l="1"/>
  <c r="H37" i="9" l="1"/>
  <c r="H38" i="9" l="1"/>
  <c r="H39" i="9" l="1"/>
  <c r="H40" i="9" l="1"/>
  <c r="H41" i="9" l="1"/>
  <c r="H42" i="9" l="1"/>
  <c r="Z10" i="9" l="1"/>
  <c r="E11" i="9"/>
  <c r="E12" i="9"/>
  <c r="E10" i="9" l="1"/>
  <c r="Z9" i="9"/>
  <c r="E13" i="9"/>
  <c r="Z8" i="9" l="1"/>
  <c r="E14" i="9"/>
  <c r="E9" i="9"/>
  <c r="Z7" i="9" l="1"/>
  <c r="E8" i="9"/>
  <c r="E15" i="9"/>
  <c r="E16" i="9" l="1"/>
  <c r="E7" i="9"/>
  <c r="Z6" i="9"/>
  <c r="C14" i="13"/>
  <c r="C15" i="13" s="1"/>
  <c r="C16" i="13" s="1"/>
  <c r="C17" i="13" s="1"/>
  <c r="C18" i="13" s="1"/>
  <c r="C19" i="13" s="1"/>
  <c r="C20" i="13" s="1"/>
  <c r="C21" i="13" s="1"/>
  <c r="C22" i="13" s="1"/>
  <c r="C23" i="13" s="1"/>
  <c r="C24" i="13" s="1"/>
  <c r="C25" i="13" s="1"/>
  <c r="C26" i="13" s="1"/>
  <c r="C27" i="13" s="1"/>
  <c r="C28" i="13" s="1"/>
  <c r="C29" i="13" s="1"/>
  <c r="C30" i="13" s="1"/>
  <c r="C31" i="13" s="1"/>
  <c r="C32" i="13" s="1"/>
  <c r="C33" i="13" s="1"/>
  <c r="C34" i="13" s="1"/>
  <c r="C35" i="13" s="1"/>
  <c r="C36" i="13" s="1"/>
  <c r="C37" i="13" s="1"/>
  <c r="C38" i="13" s="1"/>
  <c r="C39" i="13" s="1"/>
  <c r="C40" i="13" s="1"/>
  <c r="C41" i="13" s="1"/>
  <c r="C42" i="13" s="1"/>
  <c r="C43" i="13" s="1"/>
  <c r="C44" i="13" s="1"/>
  <c r="C45" i="13" s="1"/>
  <c r="C46" i="13" s="1"/>
  <c r="C47" i="13" s="1"/>
  <c r="C48" i="13" s="1"/>
  <c r="C49" i="13" s="1"/>
  <c r="C50" i="13" s="1"/>
  <c r="C51" i="13" s="1"/>
  <c r="C52" i="13" s="1"/>
  <c r="C53" i="13" s="1"/>
  <c r="C54" i="13" s="1"/>
  <c r="C55" i="13" s="1"/>
  <c r="C56" i="13" s="1"/>
  <c r="C57" i="13" s="1"/>
  <c r="C58" i="13" s="1"/>
  <c r="C59" i="13" s="1"/>
  <c r="C60" i="13" s="1"/>
  <c r="Z5" i="9"/>
  <c r="E6" i="9" l="1"/>
  <c r="AD20" i="18" l="1"/>
  <c r="AA20" i="18" l="1"/>
  <c r="AB20" i="18" l="1"/>
  <c r="D15" i="19" l="1"/>
  <c r="D16" i="19"/>
  <c r="D17" i="19"/>
  <c r="D21" i="19"/>
  <c r="D39" i="19"/>
  <c r="D50" i="19"/>
  <c r="D52" i="19"/>
  <c r="D24" i="19"/>
  <c r="D59" i="19"/>
  <c r="D30" i="19"/>
  <c r="D60" i="19"/>
  <c r="D18" i="19"/>
  <c r="D40" i="19"/>
  <c r="D46" i="19"/>
  <c r="D27" i="19"/>
  <c r="D29" i="19"/>
  <c r="D49" i="19"/>
  <c r="D38" i="19"/>
  <c r="D48" i="19"/>
  <c r="D54" i="19"/>
  <c r="D47" i="19"/>
  <c r="D45" i="19"/>
  <c r="D28" i="19"/>
  <c r="D55" i="19"/>
  <c r="D43" i="19"/>
  <c r="D44" i="19"/>
  <c r="D23" i="19"/>
  <c r="D22" i="19"/>
  <c r="D51" i="19"/>
  <c r="D42" i="19"/>
  <c r="D57" i="19"/>
  <c r="D31" i="19"/>
  <c r="D53" i="19"/>
  <c r="D25" i="19"/>
  <c r="D56" i="19"/>
  <c r="D20" i="19"/>
  <c r="D58" i="19"/>
  <c r="D26" i="19"/>
  <c r="D32" i="19"/>
  <c r="D19" i="19"/>
  <c r="D33" i="19"/>
  <c r="D41" i="19"/>
  <c r="D35" i="19"/>
  <c r="D36" i="19"/>
  <c r="D34" i="19"/>
  <c r="D37" i="19"/>
  <c r="S11" i="2" l="1"/>
  <c r="S13" i="2"/>
  <c r="S9" i="2"/>
  <c r="S12" i="2"/>
  <c r="S10" i="2"/>
  <c r="S6" i="2"/>
  <c r="S7" i="2"/>
  <c r="S8" i="2"/>
  <c r="AB23" i="18"/>
  <c r="AA24" i="18"/>
  <c r="AA25" i="18"/>
  <c r="AA26" i="18"/>
  <c r="AA27" i="18"/>
  <c r="AA28" i="18"/>
  <c r="AA29" i="18"/>
  <c r="AA30" i="18"/>
  <c r="AA31" i="18"/>
  <c r="AA32" i="18"/>
  <c r="AA33" i="18"/>
  <c r="AA34" i="18"/>
  <c r="AA35" i="18"/>
  <c r="AA36" i="18"/>
  <c r="AA37" i="18"/>
  <c r="AA38" i="18"/>
  <c r="AA39" i="18"/>
  <c r="AA40" i="18"/>
  <c r="AA41" i="18"/>
  <c r="AA42" i="18"/>
  <c r="AA43" i="18"/>
  <c r="AA44" i="18"/>
  <c r="AA45" i="18"/>
  <c r="AA46" i="18"/>
  <c r="AA47" i="18"/>
  <c r="AA48" i="18"/>
  <c r="AA49" i="18"/>
  <c r="AA50" i="18"/>
  <c r="AA51" i="18"/>
  <c r="AA52" i="18"/>
  <c r="AA53" i="18"/>
  <c r="AA54" i="18"/>
  <c r="AA55" i="18"/>
  <c r="AA56" i="18"/>
  <c r="AA57" i="18"/>
  <c r="AA58" i="18"/>
  <c r="AA59" i="18"/>
  <c r="AA60" i="18"/>
  <c r="AA61" i="18"/>
  <c r="AA62" i="18"/>
  <c r="AA63" i="18"/>
  <c r="AA64" i="18"/>
  <c r="AA65" i="18"/>
  <c r="AA66" i="18"/>
  <c r="AA67" i="18"/>
  <c r="AA23" i="18"/>
  <c r="AD23" i="18"/>
  <c r="AD24" i="18"/>
  <c r="AD25" i="18"/>
  <c r="AD26" i="18"/>
  <c r="AD27" i="18"/>
  <c r="AD28" i="18"/>
  <c r="AD29" i="18"/>
  <c r="AD30" i="18"/>
  <c r="AD31" i="18"/>
  <c r="AD32" i="18"/>
  <c r="AD33" i="18"/>
  <c r="AD34" i="18"/>
  <c r="AD35" i="18"/>
  <c r="AD36" i="18"/>
  <c r="AD37" i="18"/>
  <c r="AD38" i="18"/>
  <c r="AD39" i="18"/>
  <c r="AD40" i="18"/>
  <c r="AD41" i="18"/>
  <c r="AD42" i="18"/>
  <c r="AD43" i="18"/>
  <c r="AD44" i="18"/>
  <c r="AD45" i="18"/>
  <c r="AD46" i="18"/>
  <c r="AD47" i="18"/>
  <c r="AD48" i="18"/>
  <c r="AD49" i="18"/>
  <c r="AD50" i="18"/>
  <c r="AD51" i="18"/>
  <c r="AD52" i="18"/>
  <c r="AD53" i="18"/>
  <c r="AD54" i="18"/>
  <c r="AD55" i="18"/>
  <c r="AD56" i="18"/>
  <c r="AD57" i="18"/>
  <c r="AD58" i="18"/>
  <c r="AD59" i="18"/>
  <c r="AD60" i="18"/>
  <c r="AD61" i="18"/>
  <c r="AD62" i="18"/>
  <c r="AD63" i="18"/>
  <c r="AD64" i="18"/>
  <c r="AD65" i="18"/>
  <c r="AD66" i="18"/>
  <c r="AD67" i="18"/>
  <c r="AD22" i="18"/>
  <c r="AB67" i="18"/>
  <c r="AB66" i="18"/>
  <c r="AB65" i="18"/>
  <c r="AB64" i="18"/>
  <c r="AB63" i="18"/>
  <c r="AB62" i="18"/>
  <c r="AB61" i="18"/>
  <c r="AB60" i="18"/>
  <c r="AB59" i="18"/>
  <c r="AB58" i="18"/>
  <c r="AB57" i="18"/>
  <c r="AB56" i="18"/>
  <c r="AB55" i="18"/>
  <c r="AB54" i="18"/>
  <c r="AB53" i="18"/>
  <c r="AB52" i="18"/>
  <c r="AB51" i="18"/>
  <c r="AB50" i="18"/>
  <c r="AB49" i="18"/>
  <c r="AB48" i="18"/>
  <c r="AB47" i="18"/>
  <c r="AB46" i="18"/>
  <c r="AB45" i="18"/>
  <c r="AB44" i="18"/>
  <c r="AB43" i="18"/>
  <c r="AB42" i="18"/>
  <c r="AB41" i="18"/>
  <c r="AB40" i="18"/>
  <c r="AB39" i="18"/>
  <c r="AB38" i="18"/>
  <c r="AB37" i="18"/>
  <c r="AB36" i="18"/>
  <c r="AB35" i="18"/>
  <c r="AB34" i="18"/>
  <c r="AB33" i="18"/>
  <c r="AB32" i="18"/>
  <c r="AB31" i="18"/>
  <c r="AB30" i="18"/>
  <c r="AB29" i="18"/>
  <c r="AB28" i="18"/>
  <c r="AB27" i="18"/>
  <c r="AB26" i="18"/>
  <c r="AB25" i="18"/>
  <c r="AB24" i="18"/>
  <c r="V20" i="2" l="1"/>
  <c r="U22" i="2"/>
  <c r="L25" i="2"/>
  <c r="T19" i="2"/>
  <c r="K18" i="2"/>
  <c r="L21" i="2"/>
  <c r="M24" i="2"/>
  <c r="U18" i="2"/>
  <c r="V21" i="2"/>
  <c r="J19" i="2"/>
  <c r="K22" i="2"/>
  <c r="J20" i="2"/>
  <c r="K23" i="2"/>
  <c r="J24" i="2"/>
  <c r="L18" i="2"/>
  <c r="M21" i="2"/>
  <c r="T24" i="2"/>
  <c r="V18" i="2"/>
  <c r="J25" i="2"/>
  <c r="L19" i="2"/>
  <c r="K19" i="2"/>
  <c r="L22" i="2"/>
  <c r="M25" i="2"/>
  <c r="U19" i="2"/>
  <c r="V22" i="2"/>
  <c r="V25" i="2"/>
  <c r="T20" i="2"/>
  <c r="U23" i="2"/>
  <c r="O34" i="18"/>
  <c r="G23" i="2"/>
  <c r="O35" i="18"/>
  <c r="G24" i="2"/>
  <c r="I18" i="2"/>
  <c r="U29" i="18"/>
  <c r="X29" i="18"/>
  <c r="V29" i="18"/>
  <c r="J21" i="2"/>
  <c r="K24" i="2"/>
  <c r="M18" i="2"/>
  <c r="T21" i="2"/>
  <c r="U24" i="2"/>
  <c r="R29" i="18"/>
  <c r="G18" i="10"/>
  <c r="I24" i="10"/>
  <c r="U28" i="18"/>
  <c r="X28" i="18"/>
  <c r="V28" i="18"/>
  <c r="O36" i="18"/>
  <c r="G25" i="2"/>
  <c r="X30" i="18"/>
  <c r="U30" i="18"/>
  <c r="I19" i="2"/>
  <c r="V30" i="18"/>
  <c r="J22" i="2"/>
  <c r="K25" i="2"/>
  <c r="M19" i="2"/>
  <c r="T22" i="2"/>
  <c r="U25" i="2"/>
  <c r="R30" i="18"/>
  <c r="G19" i="10"/>
  <c r="I25" i="10"/>
  <c r="R28" i="18"/>
  <c r="I20" i="2"/>
  <c r="X31" i="18"/>
  <c r="V31" i="18"/>
  <c r="U31" i="18"/>
  <c r="J23" i="2"/>
  <c r="M20" i="2"/>
  <c r="T23" i="2"/>
  <c r="G20" i="10"/>
  <c r="R31" i="18"/>
  <c r="H18" i="2"/>
  <c r="I21" i="2"/>
  <c r="X32" i="18"/>
  <c r="V32" i="18"/>
  <c r="U32" i="18"/>
  <c r="G21" i="10"/>
  <c r="R32" i="18"/>
  <c r="H19" i="2"/>
  <c r="X33" i="18"/>
  <c r="I22" i="2"/>
  <c r="U33" i="18"/>
  <c r="V33" i="18"/>
  <c r="M22" i="2"/>
  <c r="T25" i="2"/>
  <c r="V19" i="2"/>
  <c r="R33" i="18"/>
  <c r="G22" i="10"/>
  <c r="O28" i="18"/>
  <c r="H20" i="2"/>
  <c r="I23" i="2"/>
  <c r="U34" i="18"/>
  <c r="V34" i="18"/>
  <c r="X34" i="18"/>
  <c r="L20" i="2"/>
  <c r="M23" i="2"/>
  <c r="G23" i="10"/>
  <c r="R34" i="18"/>
  <c r="O29" i="18"/>
  <c r="G18" i="2"/>
  <c r="H21" i="2"/>
  <c r="X35" i="18"/>
  <c r="I24" i="2"/>
  <c r="U35" i="18"/>
  <c r="V35" i="18"/>
  <c r="G24" i="10"/>
  <c r="R35" i="18"/>
  <c r="I18" i="10"/>
  <c r="G19" i="2"/>
  <c r="O30" i="18"/>
  <c r="H22" i="2"/>
  <c r="I25" i="2"/>
  <c r="V36" i="18"/>
  <c r="X36" i="18"/>
  <c r="U36" i="18"/>
  <c r="R36" i="18"/>
  <c r="G25" i="10"/>
  <c r="I19" i="10"/>
  <c r="I23" i="10"/>
  <c r="G20" i="2"/>
  <c r="O31" i="18"/>
  <c r="H23" i="2"/>
  <c r="K20" i="2"/>
  <c r="L23" i="2"/>
  <c r="U20" i="2"/>
  <c r="V23" i="2"/>
  <c r="I20" i="10"/>
  <c r="G21" i="2"/>
  <c r="O32" i="18"/>
  <c r="H24" i="2"/>
  <c r="J18" i="2"/>
  <c r="K21" i="2"/>
  <c r="L24" i="2"/>
  <c r="T18" i="2"/>
  <c r="U21" i="2"/>
  <c r="V24" i="2"/>
  <c r="I21" i="10"/>
  <c r="O33" i="18"/>
  <c r="G22" i="2"/>
  <c r="H25" i="2"/>
  <c r="I22" i="10"/>
  <c r="G8" i="10" l="1"/>
  <c r="V37" i="2"/>
  <c r="T26" i="2"/>
  <c r="AA5" i="2"/>
  <c r="M26" i="2"/>
  <c r="L40" i="2"/>
  <c r="L26" i="2"/>
  <c r="K26" i="2"/>
  <c r="J26" i="2"/>
  <c r="T32" i="2" l="1"/>
  <c r="T14" i="2"/>
  <c r="T44" i="2"/>
  <c r="T35" i="2"/>
  <c r="L38" i="2"/>
  <c r="AB5" i="10"/>
  <c r="U39" i="2"/>
  <c r="J29" i="2"/>
  <c r="M32" i="2"/>
  <c r="M44" i="2"/>
  <c r="U30" i="2"/>
  <c r="U42" i="2"/>
  <c r="J32" i="2"/>
  <c r="J44" i="2"/>
  <c r="K15" i="2"/>
  <c r="K36" i="2"/>
  <c r="L28" i="2"/>
  <c r="L32" i="2"/>
  <c r="L44" i="2"/>
  <c r="M15" i="2"/>
  <c r="M36" i="2"/>
  <c r="T27" i="2"/>
  <c r="T39" i="2"/>
  <c r="U34" i="2"/>
  <c r="V29" i="2"/>
  <c r="V41" i="2"/>
  <c r="J41" i="2"/>
  <c r="K34" i="2"/>
  <c r="G7" i="10"/>
  <c r="T37" i="2"/>
  <c r="U32" i="2"/>
  <c r="U44" i="2"/>
  <c r="V39" i="2"/>
  <c r="J34" i="2"/>
  <c r="K38" i="2"/>
  <c r="L30" i="2"/>
  <c r="L42" i="2"/>
  <c r="M34" i="2"/>
  <c r="J37" i="2"/>
  <c r="V30" i="2"/>
  <c r="V42" i="2"/>
  <c r="G8" i="2"/>
  <c r="J27" i="2"/>
  <c r="J39" i="2"/>
  <c r="K31" i="2"/>
  <c r="K43" i="2"/>
  <c r="L35" i="2"/>
  <c r="M27" i="2"/>
  <c r="M39" i="2"/>
  <c r="T30" i="2"/>
  <c r="T42" i="2"/>
  <c r="U37" i="2"/>
  <c r="V32" i="2"/>
  <c r="V44" i="2"/>
  <c r="K41" i="2"/>
  <c r="K29" i="2"/>
  <c r="V36" i="2"/>
  <c r="R40" i="18"/>
  <c r="G29" i="10"/>
  <c r="I16" i="10"/>
  <c r="I17" i="10"/>
  <c r="I37" i="10"/>
  <c r="O25" i="18"/>
  <c r="G14" i="2"/>
  <c r="O46" i="18"/>
  <c r="G35" i="2"/>
  <c r="H26" i="2"/>
  <c r="H38" i="2"/>
  <c r="X20" i="18"/>
  <c r="I9" i="2"/>
  <c r="U20" i="18"/>
  <c r="V20" i="18"/>
  <c r="AB9" i="2"/>
  <c r="X41" i="18"/>
  <c r="V41" i="18"/>
  <c r="I30" i="2"/>
  <c r="U41" i="18"/>
  <c r="V53" i="18"/>
  <c r="U53" i="18"/>
  <c r="X53" i="18"/>
  <c r="I42" i="2"/>
  <c r="J33" i="2"/>
  <c r="K16" i="2"/>
  <c r="K17" i="2"/>
  <c r="K37" i="2"/>
  <c r="L29" i="2"/>
  <c r="L41" i="2"/>
  <c r="M33" i="2"/>
  <c r="M45" i="2"/>
  <c r="T15" i="2"/>
  <c r="T36" i="2"/>
  <c r="U31" i="2"/>
  <c r="U43" i="2"/>
  <c r="V26" i="2"/>
  <c r="V38" i="2"/>
  <c r="R41" i="18"/>
  <c r="G30" i="10"/>
  <c r="G42" i="10"/>
  <c r="R53" i="18"/>
  <c r="I26" i="10"/>
  <c r="I38" i="10"/>
  <c r="O24" i="18"/>
  <c r="G13" i="2"/>
  <c r="AB8" i="2"/>
  <c r="O26" i="18"/>
  <c r="G15" i="2"/>
  <c r="H27" i="2"/>
  <c r="I31" i="2"/>
  <c r="X42" i="18"/>
  <c r="V42" i="18"/>
  <c r="U42" i="18"/>
  <c r="T16" i="2"/>
  <c r="T17" i="2"/>
  <c r="R21" i="18"/>
  <c r="R42" i="18"/>
  <c r="G31" i="10"/>
  <c r="R54" i="18"/>
  <c r="G43" i="10"/>
  <c r="I6" i="10"/>
  <c r="AB6" i="10"/>
  <c r="I27" i="10"/>
  <c r="I39" i="10"/>
  <c r="J35" i="2"/>
  <c r="K27" i="2"/>
  <c r="K39" i="2"/>
  <c r="L31" i="2"/>
  <c r="L43" i="2"/>
  <c r="M35" i="2"/>
  <c r="T38" i="2"/>
  <c r="U10" i="2"/>
  <c r="U33" i="2"/>
  <c r="U45" i="2"/>
  <c r="V28" i="2"/>
  <c r="V40" i="2"/>
  <c r="R22" i="18"/>
  <c r="G11" i="10"/>
  <c r="R43" i="18"/>
  <c r="G32" i="10"/>
  <c r="G44" i="10"/>
  <c r="R55" i="18"/>
  <c r="I7" i="10"/>
  <c r="AB7" i="10"/>
  <c r="I28" i="10"/>
  <c r="I40" i="10"/>
  <c r="O57" i="18"/>
  <c r="G46" i="2"/>
  <c r="G36" i="2"/>
  <c r="O47" i="18"/>
  <c r="V55" i="18"/>
  <c r="X55" i="18"/>
  <c r="U55" i="18"/>
  <c r="I44" i="2"/>
  <c r="H41" i="2"/>
  <c r="V23" i="18"/>
  <c r="U23" i="18"/>
  <c r="I12" i="2"/>
  <c r="X23" i="18"/>
  <c r="X44" i="18"/>
  <c r="V44" i="18"/>
  <c r="I33" i="2"/>
  <c r="U44" i="18"/>
  <c r="X56" i="18"/>
  <c r="V56" i="18"/>
  <c r="I45" i="2"/>
  <c r="U56" i="18"/>
  <c r="J15" i="2"/>
  <c r="J36" i="2"/>
  <c r="K28" i="2"/>
  <c r="K40" i="2"/>
  <c r="L11" i="2"/>
  <c r="T6" i="2"/>
  <c r="AA6" i="2"/>
  <c r="G12" i="10"/>
  <c r="R23" i="18"/>
  <c r="G33" i="10"/>
  <c r="R44" i="18"/>
  <c r="R56" i="18"/>
  <c r="G45" i="10"/>
  <c r="I8" i="10"/>
  <c r="AB8" i="10"/>
  <c r="I29" i="10"/>
  <c r="I41" i="10"/>
  <c r="H16" i="2"/>
  <c r="H17" i="2"/>
  <c r="V54" i="18"/>
  <c r="I43" i="2"/>
  <c r="U54" i="18"/>
  <c r="X54" i="18"/>
  <c r="O37" i="18"/>
  <c r="G26" i="2"/>
  <c r="G6" i="2"/>
  <c r="O38" i="18"/>
  <c r="G27" i="2"/>
  <c r="U24" i="18"/>
  <c r="V24" i="18"/>
  <c r="I13" i="2"/>
  <c r="X24" i="18"/>
  <c r="J16" i="2"/>
  <c r="J17" i="2"/>
  <c r="L33" i="2"/>
  <c r="L45" i="2"/>
  <c r="M16" i="2"/>
  <c r="M17" i="2"/>
  <c r="M37" i="2"/>
  <c r="T7" i="2"/>
  <c r="AA7" i="2"/>
  <c r="T28" i="2"/>
  <c r="T40" i="2"/>
  <c r="U11" i="2"/>
  <c r="U35" i="2"/>
  <c r="G13" i="10"/>
  <c r="R24" i="18"/>
  <c r="R45" i="18"/>
  <c r="G34" i="10"/>
  <c r="I9" i="10"/>
  <c r="AB9" i="10"/>
  <c r="I30" i="10"/>
  <c r="I42" i="10"/>
  <c r="G41" i="10"/>
  <c r="R52" i="18"/>
  <c r="V21" i="18"/>
  <c r="AB10" i="2"/>
  <c r="I10" i="2"/>
  <c r="X21" i="18"/>
  <c r="U21" i="18"/>
  <c r="I11" i="2"/>
  <c r="V22" i="18"/>
  <c r="X22" i="18"/>
  <c r="U22" i="18"/>
  <c r="H29" i="2"/>
  <c r="H30" i="2"/>
  <c r="V45" i="18"/>
  <c r="U45" i="18"/>
  <c r="X45" i="18"/>
  <c r="I34" i="2"/>
  <c r="G7" i="2"/>
  <c r="O39" i="18"/>
  <c r="G28" i="2"/>
  <c r="G40" i="2"/>
  <c r="O51" i="18"/>
  <c r="H31" i="2"/>
  <c r="V25" i="18"/>
  <c r="X25" i="18"/>
  <c r="U25" i="18"/>
  <c r="I14" i="2"/>
  <c r="V46" i="18"/>
  <c r="U46" i="18"/>
  <c r="I35" i="2"/>
  <c r="X46" i="18"/>
  <c r="J38" i="2"/>
  <c r="K30" i="2"/>
  <c r="K42" i="2"/>
  <c r="L34" i="2"/>
  <c r="M38" i="2"/>
  <c r="T8" i="2"/>
  <c r="AA8" i="2"/>
  <c r="T29" i="2"/>
  <c r="T41" i="2"/>
  <c r="U12" i="2"/>
  <c r="U36" i="2"/>
  <c r="V31" i="2"/>
  <c r="V43" i="2"/>
  <c r="R25" i="18"/>
  <c r="G14" i="10"/>
  <c r="R46" i="18"/>
  <c r="G35" i="10"/>
  <c r="I10" i="10"/>
  <c r="AB10" i="10"/>
  <c r="I31" i="10"/>
  <c r="I43" i="10"/>
  <c r="H40" i="2"/>
  <c r="O50" i="18"/>
  <c r="G39" i="2"/>
  <c r="H42" i="2"/>
  <c r="V57" i="18"/>
  <c r="U57" i="18"/>
  <c r="X57" i="18"/>
  <c r="I46" i="2"/>
  <c r="G29" i="2"/>
  <c r="O40" i="18"/>
  <c r="H32" i="2"/>
  <c r="V26" i="18"/>
  <c r="I15" i="2"/>
  <c r="X26" i="18"/>
  <c r="U26" i="18"/>
  <c r="U47" i="18"/>
  <c r="X47" i="18"/>
  <c r="V47" i="18"/>
  <c r="I36" i="2"/>
  <c r="T9" i="2"/>
  <c r="AA9" i="2"/>
  <c r="G15" i="10"/>
  <c r="R26" i="18"/>
  <c r="R47" i="18"/>
  <c r="G36" i="10"/>
  <c r="I11" i="10"/>
  <c r="I32" i="10"/>
  <c r="I44" i="10"/>
  <c r="V40" i="18"/>
  <c r="X40" i="18"/>
  <c r="U40" i="18"/>
  <c r="I29" i="2"/>
  <c r="V43" i="18"/>
  <c r="U43" i="18"/>
  <c r="X43" i="18"/>
  <c r="I32" i="2"/>
  <c r="O52" i="18"/>
  <c r="G41" i="2"/>
  <c r="O20" i="18"/>
  <c r="G9" i="2"/>
  <c r="O41" i="18"/>
  <c r="G30" i="2"/>
  <c r="O53" i="18"/>
  <c r="G42" i="2"/>
  <c r="H33" i="2"/>
  <c r="V27" i="18"/>
  <c r="X27" i="18"/>
  <c r="I16" i="2"/>
  <c r="U27" i="18"/>
  <c r="I17" i="2"/>
  <c r="I37" i="2"/>
  <c r="X48" i="18"/>
  <c r="V48" i="18"/>
  <c r="U48" i="18"/>
  <c r="J28" i="2"/>
  <c r="J40" i="2"/>
  <c r="K32" i="2"/>
  <c r="K44" i="2"/>
  <c r="L15" i="2"/>
  <c r="L36" i="2"/>
  <c r="M28" i="2"/>
  <c r="M40" i="2"/>
  <c r="T10" i="2"/>
  <c r="AA10" i="2"/>
  <c r="T31" i="2"/>
  <c r="T43" i="2"/>
  <c r="U26" i="2"/>
  <c r="U38" i="2"/>
  <c r="V33" i="2"/>
  <c r="V45" i="2"/>
  <c r="G16" i="10"/>
  <c r="R27" i="18"/>
  <c r="G17" i="10"/>
  <c r="R48" i="18"/>
  <c r="G37" i="10"/>
  <c r="I12" i="10"/>
  <c r="I33" i="10"/>
  <c r="I45" i="10"/>
  <c r="O45" i="18"/>
  <c r="G34" i="2"/>
  <c r="H39" i="2"/>
  <c r="H28" i="2"/>
  <c r="O21" i="18"/>
  <c r="G10" i="2"/>
  <c r="O54" i="18"/>
  <c r="G43" i="2"/>
  <c r="AB5" i="2"/>
  <c r="U49" i="18"/>
  <c r="X49" i="18"/>
  <c r="I38" i="2"/>
  <c r="V49" i="18"/>
  <c r="K33" i="2"/>
  <c r="K45" i="2"/>
  <c r="L16" i="2"/>
  <c r="L17" i="2"/>
  <c r="L37" i="2"/>
  <c r="M29" i="2"/>
  <c r="M41" i="2"/>
  <c r="T11" i="2"/>
  <c r="V34" i="2"/>
  <c r="G26" i="10"/>
  <c r="R37" i="18"/>
  <c r="G38" i="10"/>
  <c r="R49" i="18"/>
  <c r="I13" i="10"/>
  <c r="I34" i="10"/>
  <c r="H37" i="2"/>
  <c r="G37" i="2"/>
  <c r="O48" i="18"/>
  <c r="O49" i="18"/>
  <c r="G38" i="2"/>
  <c r="G31" i="2"/>
  <c r="O42" i="18"/>
  <c r="H34" i="2"/>
  <c r="I26" i="2"/>
  <c r="U37" i="18"/>
  <c r="V37" i="18"/>
  <c r="X37" i="18"/>
  <c r="O22" i="18"/>
  <c r="G11" i="2"/>
  <c r="G32" i="2"/>
  <c r="O43" i="18"/>
  <c r="H35" i="2"/>
  <c r="I27" i="2"/>
  <c r="X38" i="18"/>
  <c r="V38" i="18"/>
  <c r="U38" i="18"/>
  <c r="V50" i="18"/>
  <c r="I39" i="2"/>
  <c r="U50" i="18"/>
  <c r="X50" i="18"/>
  <c r="J30" i="2"/>
  <c r="J42" i="2"/>
  <c r="K14" i="2"/>
  <c r="M30" i="2"/>
  <c r="M42" i="2"/>
  <c r="T12" i="2"/>
  <c r="T33" i="2"/>
  <c r="T45" i="2"/>
  <c r="U28" i="2"/>
  <c r="U40" i="2"/>
  <c r="V11" i="2"/>
  <c r="V35" i="2"/>
  <c r="G6" i="10"/>
  <c r="R38" i="18"/>
  <c r="G27" i="10"/>
  <c r="R50" i="18"/>
  <c r="G39" i="10"/>
  <c r="I14" i="10"/>
  <c r="I35" i="10"/>
  <c r="V52" i="18"/>
  <c r="I41" i="2"/>
  <c r="U52" i="18"/>
  <c r="X52" i="18"/>
  <c r="O27" i="18"/>
  <c r="G16" i="2"/>
  <c r="G17" i="2"/>
  <c r="G44" i="2"/>
  <c r="O55" i="18"/>
  <c r="O23" i="18"/>
  <c r="G12" i="2"/>
  <c r="G33" i="2"/>
  <c r="O44" i="18"/>
  <c r="G45" i="2"/>
  <c r="O56" i="18"/>
  <c r="H15" i="2"/>
  <c r="H36" i="2"/>
  <c r="I8" i="2"/>
  <c r="U39" i="18"/>
  <c r="I28" i="2"/>
  <c r="X39" i="18"/>
  <c r="V39" i="18"/>
  <c r="U51" i="18"/>
  <c r="V51" i="18"/>
  <c r="X51" i="18"/>
  <c r="I40" i="2"/>
  <c r="J31" i="2"/>
  <c r="J43" i="2"/>
  <c r="K35" i="2"/>
  <c r="L27" i="2"/>
  <c r="L39" i="2"/>
  <c r="M31" i="2"/>
  <c r="M43" i="2"/>
  <c r="T13" i="2"/>
  <c r="T34" i="2"/>
  <c r="U29" i="2"/>
  <c r="U41" i="2"/>
  <c r="R39" i="18"/>
  <c r="G28" i="10"/>
  <c r="G40" i="10"/>
  <c r="R51" i="18"/>
  <c r="I15" i="10"/>
  <c r="I36" i="10"/>
  <c r="T46" i="2"/>
  <c r="V46" i="2"/>
  <c r="M46" i="2"/>
  <c r="U46" i="2"/>
  <c r="K46" i="2"/>
  <c r="J13" i="2" l="1"/>
  <c r="J9" i="2"/>
  <c r="K6" i="2"/>
  <c r="V9" i="2"/>
  <c r="K7" i="2"/>
  <c r="L10" i="2"/>
  <c r="V15" i="2"/>
  <c r="U8" i="2"/>
  <c r="M12" i="2"/>
  <c r="L13" i="2"/>
  <c r="K10" i="2"/>
  <c r="V6" i="2"/>
  <c r="J12" i="2"/>
  <c r="M8" i="2"/>
  <c r="V10" i="2"/>
  <c r="L6" i="2"/>
  <c r="U15" i="2"/>
  <c r="K12" i="2"/>
  <c r="J6" i="2"/>
  <c r="K9" i="2"/>
  <c r="L12" i="2"/>
  <c r="V8" i="2"/>
  <c r="M9" i="2"/>
  <c r="M7" i="2"/>
  <c r="V27" i="2"/>
  <c r="K11" i="2"/>
  <c r="I6" i="2"/>
  <c r="AB6" i="2"/>
  <c r="U27" i="2"/>
  <c r="L14" i="2"/>
  <c r="H13" i="2"/>
  <c r="H9" i="2"/>
  <c r="AC9" i="2"/>
  <c r="AC6" i="2"/>
  <c r="H6" i="2"/>
  <c r="V16" i="2"/>
  <c r="V17" i="2"/>
  <c r="R20" i="18"/>
  <c r="G9" i="10"/>
  <c r="H14" i="2"/>
  <c r="J8" i="2"/>
  <c r="X8" i="2"/>
  <c r="J10" i="2"/>
  <c r="I7" i="2"/>
  <c r="AB7" i="2"/>
  <c r="K8" i="2"/>
  <c r="U9" i="2"/>
  <c r="V14" i="2"/>
  <c r="J7" i="2"/>
  <c r="I46" i="10"/>
  <c r="U13" i="2"/>
  <c r="AC7" i="2"/>
  <c r="H7" i="2"/>
  <c r="K13" i="2"/>
  <c r="AC8" i="2"/>
  <c r="H8" i="2"/>
  <c r="H11" i="2"/>
  <c r="L7" i="2"/>
  <c r="J14" i="2"/>
  <c r="M13" i="2"/>
  <c r="L8" i="2"/>
  <c r="M10" i="2"/>
  <c r="U16" i="2"/>
  <c r="U17" i="2"/>
  <c r="R57" i="18"/>
  <c r="G46" i="10"/>
  <c r="V12" i="2"/>
  <c r="H12" i="2"/>
  <c r="V13" i="2"/>
  <c r="X8" i="10"/>
  <c r="U14" i="2"/>
  <c r="M14" i="2"/>
  <c r="L9" i="2"/>
  <c r="U7" i="2"/>
  <c r="U6" i="2"/>
  <c r="M6" i="2"/>
  <c r="V7" i="2"/>
  <c r="H10" i="2"/>
  <c r="AC10" i="2"/>
  <c r="M11" i="2"/>
  <c r="G10" i="10"/>
  <c r="J11" i="2"/>
  <c r="AC5" i="2"/>
  <c r="V47" i="2"/>
  <c r="U47" i="2"/>
  <c r="T47" i="2"/>
  <c r="K47" i="2"/>
  <c r="M47" i="2"/>
  <c r="L20" i="18" l="1"/>
  <c r="Z9" i="10"/>
  <c r="R58" i="18"/>
  <c r="G47" i="10"/>
  <c r="X6" i="2"/>
  <c r="X7" i="2"/>
  <c r="X9" i="10"/>
  <c r="X9" i="2"/>
  <c r="G47" i="2"/>
  <c r="O58" i="18"/>
  <c r="I47" i="2"/>
  <c r="X58" i="18"/>
  <c r="V58" i="18"/>
  <c r="U58" i="18"/>
  <c r="I47" i="10"/>
  <c r="X6" i="10"/>
  <c r="X7" i="10"/>
  <c r="U48" i="2"/>
  <c r="T48" i="2"/>
  <c r="V48" i="2"/>
  <c r="K48" i="2"/>
  <c r="M48" i="2"/>
  <c r="X10" i="2" l="1"/>
  <c r="I48" i="10"/>
  <c r="X10" i="10"/>
  <c r="G48" i="2"/>
  <c r="O59" i="18"/>
  <c r="V59" i="18"/>
  <c r="X59" i="18"/>
  <c r="I48" i="2"/>
  <c r="U59" i="18"/>
  <c r="L21" i="18"/>
  <c r="Z10" i="10"/>
  <c r="E10" i="10"/>
  <c r="L22" i="18"/>
  <c r="E11" i="10"/>
  <c r="G48" i="10"/>
  <c r="R59" i="18"/>
  <c r="U49" i="2"/>
  <c r="T49" i="2"/>
  <c r="V49" i="2"/>
  <c r="K49" i="2"/>
  <c r="M49" i="2"/>
  <c r="I49" i="10" l="1"/>
  <c r="X11" i="10"/>
  <c r="I49" i="2"/>
  <c r="U60" i="18"/>
  <c r="X60" i="18"/>
  <c r="V60" i="18"/>
  <c r="G49" i="2"/>
  <c r="O60" i="18"/>
  <c r="R60" i="18"/>
  <c r="G49" i="10"/>
  <c r="X11" i="2"/>
  <c r="V50" i="2"/>
  <c r="U50" i="2"/>
  <c r="T50" i="2"/>
  <c r="K50" i="2"/>
  <c r="M50" i="2"/>
  <c r="I50" i="2" l="1"/>
  <c r="V61" i="18"/>
  <c r="X61" i="18"/>
  <c r="U61" i="18"/>
  <c r="G50" i="10"/>
  <c r="R61" i="18"/>
  <c r="I50" i="10"/>
  <c r="O61" i="18"/>
  <c r="G50" i="2"/>
  <c r="X12" i="2"/>
  <c r="X12" i="10"/>
  <c r="U51" i="2"/>
  <c r="T51" i="2"/>
  <c r="V51" i="2"/>
  <c r="K51" i="2"/>
  <c r="M51" i="2"/>
  <c r="X62" i="18" l="1"/>
  <c r="U62" i="18"/>
  <c r="I51" i="2"/>
  <c r="V62" i="18"/>
  <c r="I51" i="10"/>
  <c r="G51" i="10"/>
  <c r="R62" i="18"/>
  <c r="O62" i="18"/>
  <c r="G51" i="2"/>
  <c r="X13" i="10"/>
  <c r="X13" i="2"/>
  <c r="F11" i="2"/>
  <c r="T52" i="2"/>
  <c r="V52" i="2"/>
  <c r="U52" i="2"/>
  <c r="K52" i="2"/>
  <c r="M52" i="2"/>
  <c r="E16" i="15" l="1"/>
  <c r="D16" i="15" s="1"/>
  <c r="I16" i="9"/>
  <c r="E17" i="15"/>
  <c r="D17" i="15" s="1"/>
  <c r="I17" i="9"/>
  <c r="E18" i="15"/>
  <c r="D18" i="15" s="1"/>
  <c r="I18" i="9"/>
  <c r="E10" i="15"/>
  <c r="D10" i="15" s="1"/>
  <c r="I10" i="9"/>
  <c r="R63" i="18"/>
  <c r="G52" i="10"/>
  <c r="E19" i="15"/>
  <c r="D19" i="15" s="1"/>
  <c r="I19" i="9"/>
  <c r="E9" i="15"/>
  <c r="D9" i="15" s="1"/>
  <c r="I9" i="9"/>
  <c r="C8" i="16"/>
  <c r="E8" i="16" s="1"/>
  <c r="G8" i="9"/>
  <c r="C6" i="16"/>
  <c r="E6" i="16" s="1"/>
  <c r="G6" i="9"/>
  <c r="U63" i="18"/>
  <c r="V63" i="18"/>
  <c r="I52" i="2"/>
  <c r="X63" i="18"/>
  <c r="AB5" i="9"/>
  <c r="E21" i="15"/>
  <c r="D21" i="15" s="1"/>
  <c r="I21" i="9"/>
  <c r="E20" i="15"/>
  <c r="D20" i="15" s="1"/>
  <c r="I20" i="9"/>
  <c r="E22" i="15"/>
  <c r="D22" i="15" s="1"/>
  <c r="I22" i="9"/>
  <c r="E6" i="15"/>
  <c r="D6" i="15" s="1"/>
  <c r="I6" i="9"/>
  <c r="AB6" i="9"/>
  <c r="E11" i="15"/>
  <c r="D11" i="15" s="1"/>
  <c r="I11" i="9"/>
  <c r="E23" i="15"/>
  <c r="D23" i="15" s="1"/>
  <c r="I23" i="9"/>
  <c r="E12" i="15"/>
  <c r="D12" i="15" s="1"/>
  <c r="I12" i="9"/>
  <c r="E24" i="15"/>
  <c r="D24" i="15" s="1"/>
  <c r="I24" i="9"/>
  <c r="E8" i="15"/>
  <c r="D8" i="15" s="1"/>
  <c r="I8" i="9"/>
  <c r="AB8" i="9"/>
  <c r="O63" i="18"/>
  <c r="G52" i="2"/>
  <c r="X14" i="2"/>
  <c r="E13" i="15"/>
  <c r="D13" i="15" s="1"/>
  <c r="I13" i="9"/>
  <c r="E25" i="15"/>
  <c r="D25" i="15" s="1"/>
  <c r="I25" i="9"/>
  <c r="E26" i="15"/>
  <c r="D26" i="15" s="1"/>
  <c r="I26" i="9"/>
  <c r="E7" i="15"/>
  <c r="D7" i="15" s="1"/>
  <c r="I7" i="9"/>
  <c r="AB7" i="9"/>
  <c r="X14" i="10"/>
  <c r="E14" i="15"/>
  <c r="D14" i="15" s="1"/>
  <c r="I14" i="9"/>
  <c r="E15" i="15"/>
  <c r="D15" i="15" s="1"/>
  <c r="I15" i="9"/>
  <c r="C7" i="16"/>
  <c r="E7" i="16" s="1"/>
  <c r="G7" i="9"/>
  <c r="I52" i="10"/>
  <c r="F10" i="2"/>
  <c r="T53" i="2"/>
  <c r="V53" i="2"/>
  <c r="U53" i="2"/>
  <c r="K53" i="2"/>
  <c r="M53" i="2"/>
  <c r="I53" i="2" l="1"/>
  <c r="X64" i="18"/>
  <c r="V64" i="18"/>
  <c r="U64" i="18"/>
  <c r="X15" i="2"/>
  <c r="F12" i="2"/>
  <c r="X15" i="10"/>
  <c r="R64" i="18"/>
  <c r="G53" i="10"/>
  <c r="I53" i="10"/>
  <c r="G53" i="2"/>
  <c r="O64" i="18"/>
  <c r="U54" i="2"/>
  <c r="T54" i="2"/>
  <c r="V54" i="2"/>
  <c r="K54" i="2"/>
  <c r="M54" i="2"/>
  <c r="O65" i="18" l="1"/>
  <c r="G54" i="2"/>
  <c r="F13" i="2"/>
  <c r="V65" i="18"/>
  <c r="I54" i="2"/>
  <c r="X65" i="18"/>
  <c r="U65" i="18"/>
  <c r="X16" i="2"/>
  <c r="R65" i="18"/>
  <c r="G54" i="10"/>
  <c r="X16" i="10"/>
  <c r="F9" i="2"/>
  <c r="I54" i="10"/>
  <c r="I20" i="18"/>
  <c r="Z9" i="2"/>
  <c r="T55" i="2"/>
  <c r="U55" i="2"/>
  <c r="M55" i="2"/>
  <c r="K55" i="2"/>
  <c r="V55" i="2"/>
  <c r="I55" i="2" l="1"/>
  <c r="X66" i="18"/>
  <c r="V66" i="18"/>
  <c r="U66" i="18"/>
  <c r="F8" i="2"/>
  <c r="F14" i="2"/>
  <c r="R66" i="18"/>
  <c r="G55" i="10"/>
  <c r="X17" i="10"/>
  <c r="I55" i="10"/>
  <c r="X17" i="2"/>
  <c r="I21" i="18"/>
  <c r="E10" i="2"/>
  <c r="Z10" i="2"/>
  <c r="G55" i="2"/>
  <c r="O66" i="18"/>
  <c r="I22" i="18"/>
  <c r="E11" i="2"/>
  <c r="M56" i="2"/>
  <c r="V56" i="2"/>
  <c r="T56" i="2"/>
  <c r="U56" i="2"/>
  <c r="F22" i="18" l="1"/>
  <c r="AC11" i="10"/>
  <c r="D11" i="10"/>
  <c r="AA11" i="10"/>
  <c r="AB11" i="10"/>
  <c r="Z11" i="10"/>
  <c r="I56" i="2"/>
  <c r="U67" i="18"/>
  <c r="X67" i="18"/>
  <c r="V67" i="18"/>
  <c r="X18" i="2"/>
  <c r="I56" i="10"/>
  <c r="X18" i="10"/>
  <c r="F6" i="2"/>
  <c r="F7" i="2"/>
  <c r="O67" i="18"/>
  <c r="G56" i="2"/>
  <c r="G56" i="10"/>
  <c r="R67" i="18"/>
  <c r="S14" i="2"/>
  <c r="F15" i="2"/>
  <c r="F16" i="2" l="1"/>
  <c r="S15" i="2"/>
  <c r="X19" i="2"/>
  <c r="Z8" i="10"/>
  <c r="E9" i="10"/>
  <c r="X19" i="10"/>
  <c r="E8" i="10"/>
  <c r="L23" i="18" l="1"/>
  <c r="E12" i="10"/>
  <c r="Z7" i="10"/>
  <c r="X20" i="2"/>
  <c r="Z5" i="10"/>
  <c r="X20" i="10"/>
  <c r="Z8" i="2"/>
  <c r="E9" i="2"/>
  <c r="S16" i="2"/>
  <c r="E6" i="10" l="1"/>
  <c r="Z6" i="10"/>
  <c r="X21" i="2"/>
  <c r="E7" i="10"/>
  <c r="Z7" i="2"/>
  <c r="Z5" i="2"/>
  <c r="L24" i="18"/>
  <c r="E13" i="10"/>
  <c r="E8" i="2"/>
  <c r="X21" i="10"/>
  <c r="W11" i="10"/>
  <c r="Z6" i="2" l="1"/>
  <c r="E6" i="2"/>
  <c r="E7" i="2"/>
  <c r="X22" i="10"/>
  <c r="X22" i="2"/>
  <c r="L25" i="18"/>
  <c r="E14" i="10"/>
  <c r="W12" i="10"/>
  <c r="L26" i="18" l="1"/>
  <c r="E15" i="10"/>
  <c r="L27" i="18"/>
  <c r="E16" i="10"/>
  <c r="X23" i="2"/>
  <c r="R14" i="10"/>
  <c r="X23" i="10"/>
  <c r="W13" i="10"/>
  <c r="R16" i="10" l="1"/>
  <c r="R15" i="10"/>
  <c r="X24" i="2"/>
  <c r="X24" i="10"/>
  <c r="W14" i="10"/>
  <c r="X25" i="10" l="1"/>
  <c r="X25" i="2"/>
  <c r="W15" i="10"/>
  <c r="X26" i="2" l="1"/>
  <c r="X26" i="10"/>
  <c r="W16" i="10"/>
  <c r="X27" i="10" l="1"/>
  <c r="X27" i="2"/>
  <c r="X28" i="2" l="1"/>
  <c r="X28" i="10"/>
  <c r="X29" i="10" l="1"/>
  <c r="X29" i="2"/>
  <c r="X30" i="2" l="1"/>
  <c r="X30" i="10"/>
  <c r="X31" i="10" l="1"/>
  <c r="X31" i="2"/>
  <c r="X8" i="9"/>
  <c r="X32" i="2" l="1"/>
  <c r="X32" i="10"/>
  <c r="X33" i="10" l="1"/>
  <c r="X33" i="2"/>
  <c r="X6" i="9"/>
  <c r="X7" i="9"/>
  <c r="X34" i="2" l="1"/>
  <c r="X34" i="10"/>
  <c r="C22" i="18" l="1"/>
  <c r="D11" i="2"/>
  <c r="AB11" i="2"/>
  <c r="AA11" i="2"/>
  <c r="AC11" i="2"/>
  <c r="Z11" i="2"/>
  <c r="F23" i="18"/>
  <c r="D12" i="10"/>
  <c r="AA12" i="10"/>
  <c r="AC12" i="10"/>
  <c r="AB12" i="10"/>
  <c r="Z12" i="10"/>
  <c r="D22" i="18"/>
  <c r="D11" i="9"/>
  <c r="AA11" i="9"/>
  <c r="AC11" i="9"/>
  <c r="Z11" i="9"/>
  <c r="X35" i="10"/>
  <c r="X35" i="2"/>
  <c r="D23" i="18" l="1"/>
  <c r="AA12" i="9"/>
  <c r="D12" i="9"/>
  <c r="AC12" i="9"/>
  <c r="Z12" i="9"/>
  <c r="F24" i="18"/>
  <c r="AC13" i="10"/>
  <c r="D13" i="10"/>
  <c r="AA13" i="10"/>
  <c r="AB13" i="10"/>
  <c r="Z13" i="10"/>
  <c r="C23" i="18"/>
  <c r="D12" i="2"/>
  <c r="AB12" i="2"/>
  <c r="AA12" i="2"/>
  <c r="AC12" i="2"/>
  <c r="X36" i="2"/>
  <c r="X36" i="10"/>
  <c r="C24" i="18" l="1"/>
  <c r="D13" i="2"/>
  <c r="AB13" i="2"/>
  <c r="AA13" i="2"/>
  <c r="AC13" i="2"/>
  <c r="D24" i="18"/>
  <c r="AA13" i="9"/>
  <c r="D13" i="9"/>
  <c r="AC13" i="9"/>
  <c r="Z13" i="9"/>
  <c r="F25" i="18"/>
  <c r="D14" i="10"/>
  <c r="AC14" i="10"/>
  <c r="AB14" i="10"/>
  <c r="Z14" i="10"/>
  <c r="AA14" i="10"/>
  <c r="X37" i="10"/>
  <c r="X37" i="2"/>
  <c r="C25" i="18" l="1"/>
  <c r="D14" i="2"/>
  <c r="AB14" i="2"/>
  <c r="AC14" i="2"/>
  <c r="D25" i="18"/>
  <c r="AA14" i="9"/>
  <c r="AC14" i="9"/>
  <c r="D14" i="9"/>
  <c r="Z14" i="9"/>
  <c r="F26" i="18"/>
  <c r="D15" i="10"/>
  <c r="AC15" i="10"/>
  <c r="AB15" i="10"/>
  <c r="Z15" i="10"/>
  <c r="AA15" i="10"/>
  <c r="I23" i="18"/>
  <c r="E12" i="2"/>
  <c r="Z12" i="2"/>
  <c r="X38" i="2"/>
  <c r="X38" i="10"/>
  <c r="W11" i="2"/>
  <c r="F27" i="18" l="1"/>
  <c r="AC16" i="10"/>
  <c r="D16" i="10"/>
  <c r="AB16" i="10"/>
  <c r="Z16" i="10"/>
  <c r="AA16" i="10"/>
  <c r="D26" i="18"/>
  <c r="AA15" i="9"/>
  <c r="AC15" i="9"/>
  <c r="D15" i="9"/>
  <c r="Z15" i="9"/>
  <c r="C26" i="18"/>
  <c r="D15" i="2"/>
  <c r="AB15" i="2"/>
  <c r="AC15" i="2"/>
  <c r="X39" i="10"/>
  <c r="X39" i="2"/>
  <c r="I24" i="18"/>
  <c r="E13" i="2"/>
  <c r="Z13" i="2"/>
  <c r="W12" i="2"/>
  <c r="D27" i="18" l="1"/>
  <c r="AA16" i="9"/>
  <c r="D16" i="9"/>
  <c r="AC16" i="9"/>
  <c r="Z16" i="9"/>
  <c r="F28" i="18"/>
  <c r="AC17" i="10"/>
  <c r="D17" i="10"/>
  <c r="AB17" i="10"/>
  <c r="C27" i="18"/>
  <c r="D16" i="2"/>
  <c r="AC16" i="2"/>
  <c r="AB16" i="2"/>
  <c r="X40" i="2"/>
  <c r="I25" i="18"/>
  <c r="Z14" i="2"/>
  <c r="E14" i="2"/>
  <c r="X40" i="10"/>
  <c r="F29" i="18" l="1"/>
  <c r="D18" i="10"/>
  <c r="AC18" i="10"/>
  <c r="AB18" i="10"/>
  <c r="D28" i="18"/>
  <c r="D17" i="9"/>
  <c r="AC17" i="9"/>
  <c r="C28" i="18"/>
  <c r="D17" i="2"/>
  <c r="AC17" i="2"/>
  <c r="AB17" i="2"/>
  <c r="X41" i="10"/>
  <c r="W13" i="2"/>
  <c r="X41" i="2"/>
  <c r="I26" i="18"/>
  <c r="E15" i="2"/>
  <c r="Z15" i="2"/>
  <c r="C29" i="18" l="1"/>
  <c r="D18" i="2"/>
  <c r="AC18" i="2"/>
  <c r="AB18" i="2"/>
  <c r="F30" i="18"/>
  <c r="AC19" i="10"/>
  <c r="D19" i="10"/>
  <c r="AB19" i="10"/>
  <c r="D29" i="18"/>
  <c r="D18" i="9"/>
  <c r="AC18" i="9"/>
  <c r="R14" i="2"/>
  <c r="AA14" i="2"/>
  <c r="X42" i="2"/>
  <c r="R15" i="2"/>
  <c r="AA15" i="2"/>
  <c r="W14" i="2"/>
  <c r="X42" i="10"/>
  <c r="I27" i="18"/>
  <c r="Z16" i="2"/>
  <c r="E16" i="2"/>
  <c r="W15" i="2"/>
  <c r="D30" i="18" l="1"/>
  <c r="D19" i="9"/>
  <c r="AC19" i="9"/>
  <c r="F31" i="18"/>
  <c r="D20" i="10"/>
  <c r="AC20" i="10"/>
  <c r="AB20" i="10"/>
  <c r="C30" i="18"/>
  <c r="D19" i="2"/>
  <c r="AC19" i="2"/>
  <c r="AB19" i="2"/>
  <c r="X43" i="10"/>
  <c r="X43" i="2"/>
  <c r="W16" i="2"/>
  <c r="D31" i="18" l="1"/>
  <c r="D20" i="9"/>
  <c r="AC20" i="9"/>
  <c r="C31" i="18"/>
  <c r="D20" i="2"/>
  <c r="AC20" i="2"/>
  <c r="AB20" i="2"/>
  <c r="F32" i="18"/>
  <c r="AC21" i="10"/>
  <c r="D21" i="10"/>
  <c r="AB21" i="10"/>
  <c r="X44" i="2"/>
  <c r="R16" i="2"/>
  <c r="AA16" i="2"/>
  <c r="X44" i="10"/>
  <c r="F17" i="10"/>
  <c r="C32" i="18" l="1"/>
  <c r="D21" i="2"/>
  <c r="AC21" i="2"/>
  <c r="AB21" i="2"/>
  <c r="D32" i="18"/>
  <c r="D21" i="9"/>
  <c r="AC21" i="9"/>
  <c r="F33" i="18"/>
  <c r="AC22" i="10"/>
  <c r="D22" i="10"/>
  <c r="AB22" i="10"/>
  <c r="X45" i="10"/>
  <c r="R17" i="10"/>
  <c r="S17" i="10"/>
  <c r="X45" i="2"/>
  <c r="F17" i="2"/>
  <c r="S17" i="2"/>
  <c r="D33" i="18" l="1"/>
  <c r="D22" i="9"/>
  <c r="AC22" i="9"/>
  <c r="C33" i="18"/>
  <c r="D22" i="2"/>
  <c r="AB22" i="2"/>
  <c r="AC22" i="2"/>
  <c r="F34" i="18"/>
  <c r="AC23" i="10"/>
  <c r="D23" i="10"/>
  <c r="AB23" i="10"/>
  <c r="I28" i="18"/>
  <c r="Z17" i="2"/>
  <c r="E17" i="2"/>
  <c r="X46" i="2"/>
  <c r="S18" i="10"/>
  <c r="R17" i="2"/>
  <c r="AA17" i="2"/>
  <c r="AA17" i="10"/>
  <c r="L28" i="18"/>
  <c r="E17" i="10"/>
  <c r="Z17" i="10"/>
  <c r="F18" i="10"/>
  <c r="X46" i="10"/>
  <c r="F18" i="2"/>
  <c r="S18" i="2"/>
  <c r="F35" i="18" l="1"/>
  <c r="D24" i="10"/>
  <c r="AC24" i="10"/>
  <c r="AB24" i="10"/>
  <c r="C34" i="18"/>
  <c r="D23" i="2"/>
  <c r="AB23" i="2"/>
  <c r="AC23" i="2"/>
  <c r="D34" i="18"/>
  <c r="D23" i="9"/>
  <c r="AC23" i="9"/>
  <c r="R18" i="2"/>
  <c r="AA18" i="2"/>
  <c r="X47" i="10"/>
  <c r="S19" i="10"/>
  <c r="R18" i="10"/>
  <c r="AA18" i="10"/>
  <c r="F19" i="10"/>
  <c r="L29" i="18"/>
  <c r="Z18" i="10"/>
  <c r="E18" i="10"/>
  <c r="X47" i="2"/>
  <c r="I29" i="18"/>
  <c r="Z18" i="2"/>
  <c r="E18" i="2"/>
  <c r="F36" i="18" l="1"/>
  <c r="D25" i="10"/>
  <c r="AC25" i="10"/>
  <c r="AB25" i="10"/>
  <c r="D35" i="18"/>
  <c r="D24" i="9"/>
  <c r="AC24" i="9"/>
  <c r="C35" i="18"/>
  <c r="D24" i="2"/>
  <c r="AC24" i="2"/>
  <c r="AB24" i="2"/>
  <c r="F20" i="10"/>
  <c r="F19" i="2"/>
  <c r="L30" i="18"/>
  <c r="E19" i="10"/>
  <c r="Z19" i="10"/>
  <c r="S19" i="2"/>
  <c r="X48" i="2"/>
  <c r="S20" i="10"/>
  <c r="X48" i="10"/>
  <c r="R19" i="10"/>
  <c r="AA19" i="10"/>
  <c r="D36" i="18" l="1"/>
  <c r="D25" i="9"/>
  <c r="AC25" i="9"/>
  <c r="C36" i="18"/>
  <c r="D25" i="2"/>
  <c r="AC25" i="2"/>
  <c r="AB25" i="2"/>
  <c r="F37" i="18"/>
  <c r="AC26" i="10"/>
  <c r="D26" i="10"/>
  <c r="AB26" i="10"/>
  <c r="X49" i="10"/>
  <c r="S21" i="10"/>
  <c r="X49" i="2"/>
  <c r="F20" i="2"/>
  <c r="R20" i="10"/>
  <c r="AA20" i="10"/>
  <c r="I30" i="18"/>
  <c r="E19" i="2"/>
  <c r="Z19" i="2"/>
  <c r="R19" i="2"/>
  <c r="AA19" i="2"/>
  <c r="S20" i="2"/>
  <c r="F21" i="10"/>
  <c r="L31" i="18"/>
  <c r="E20" i="10"/>
  <c r="Z20" i="10"/>
  <c r="D37" i="18" l="1"/>
  <c r="D26" i="9"/>
  <c r="AC26" i="9"/>
  <c r="C37" i="18"/>
  <c r="D26" i="2"/>
  <c r="AB26" i="2"/>
  <c r="AC26" i="2"/>
  <c r="F38" i="18"/>
  <c r="AC27" i="10"/>
  <c r="D27" i="10"/>
  <c r="AB27" i="10"/>
  <c r="S21" i="2"/>
  <c r="X50" i="2"/>
  <c r="I31" i="18"/>
  <c r="Z20" i="2"/>
  <c r="E20" i="2"/>
  <c r="S22" i="10"/>
  <c r="R21" i="10"/>
  <c r="AA21" i="10"/>
  <c r="F22" i="10"/>
  <c r="R20" i="2"/>
  <c r="AA20" i="2"/>
  <c r="X50" i="10"/>
  <c r="L32" i="18"/>
  <c r="E21" i="10"/>
  <c r="Z21" i="10"/>
  <c r="F21" i="2"/>
  <c r="F27" i="10"/>
  <c r="Y8" i="10"/>
  <c r="F39" i="18" l="1"/>
  <c r="AC28" i="10"/>
  <c r="D28" i="10"/>
  <c r="AB28" i="10"/>
  <c r="C38" i="18"/>
  <c r="D27" i="2"/>
  <c r="AB27" i="2"/>
  <c r="AC27" i="2"/>
  <c r="D38" i="18"/>
  <c r="D27" i="9"/>
  <c r="AC27" i="9"/>
  <c r="R21" i="2"/>
  <c r="AA21" i="2"/>
  <c r="L33" i="18"/>
  <c r="E22" i="10"/>
  <c r="Z22" i="10"/>
  <c r="S23" i="10"/>
  <c r="I32" i="18"/>
  <c r="E21" i="2"/>
  <c r="Z21" i="2"/>
  <c r="F22" i="2"/>
  <c r="R22" i="10"/>
  <c r="AA22" i="10"/>
  <c r="X51" i="2"/>
  <c r="F23" i="10"/>
  <c r="X51" i="10"/>
  <c r="S22" i="2"/>
  <c r="F27" i="2"/>
  <c r="F28" i="10"/>
  <c r="C39" i="18" l="1"/>
  <c r="D28" i="2"/>
  <c r="AC28" i="2"/>
  <c r="AB28" i="2"/>
  <c r="Y8" i="2"/>
  <c r="Y9" i="10"/>
  <c r="F40" i="18"/>
  <c r="D29" i="10"/>
  <c r="AC29" i="10"/>
  <c r="AB29" i="10"/>
  <c r="D39" i="18"/>
  <c r="D28" i="9"/>
  <c r="AC28" i="9"/>
  <c r="R22" i="2"/>
  <c r="AA22" i="2"/>
  <c r="I33" i="18"/>
  <c r="Z22" i="2"/>
  <c r="E22" i="2"/>
  <c r="S23" i="2"/>
  <c r="F23" i="2"/>
  <c r="X52" i="10"/>
  <c r="F24" i="10"/>
  <c r="R23" i="10"/>
  <c r="AA23" i="10"/>
  <c r="X52" i="2"/>
  <c r="S24" i="10"/>
  <c r="L34" i="18"/>
  <c r="Z23" i="10"/>
  <c r="E23" i="10"/>
  <c r="F29" i="10"/>
  <c r="Y8" i="9"/>
  <c r="Y9" i="2" l="1"/>
  <c r="F41" i="18"/>
  <c r="AC30" i="10"/>
  <c r="D30" i="10"/>
  <c r="AB30" i="10"/>
  <c r="D40" i="18"/>
  <c r="D29" i="9"/>
  <c r="AC29" i="9"/>
  <c r="C40" i="18"/>
  <c r="D29" i="2"/>
  <c r="AC29" i="2"/>
  <c r="AB29" i="2"/>
  <c r="Y10" i="10"/>
  <c r="S24" i="2"/>
  <c r="L35" i="18"/>
  <c r="E24" i="10"/>
  <c r="Z24" i="10"/>
  <c r="F25" i="10"/>
  <c r="F26" i="10"/>
  <c r="I34" i="18"/>
  <c r="Z23" i="2"/>
  <c r="E23" i="2"/>
  <c r="R24" i="10"/>
  <c r="AA24" i="10"/>
  <c r="S25" i="10"/>
  <c r="X53" i="10"/>
  <c r="X53" i="2"/>
  <c r="F24" i="2"/>
  <c r="R23" i="2"/>
  <c r="AA23" i="2"/>
  <c r="F28" i="2"/>
  <c r="F30" i="10"/>
  <c r="D41" i="18" l="1"/>
  <c r="D30" i="9"/>
  <c r="AC30" i="9"/>
  <c r="Y9" i="9"/>
  <c r="F42" i="18"/>
  <c r="AC31" i="10"/>
  <c r="D31" i="10"/>
  <c r="AB31" i="10"/>
  <c r="Y11" i="10"/>
  <c r="C41" i="18"/>
  <c r="D30" i="2"/>
  <c r="AC30" i="2"/>
  <c r="AB30" i="2"/>
  <c r="Y10" i="2"/>
  <c r="X54" i="10"/>
  <c r="R24" i="2"/>
  <c r="AA24" i="2"/>
  <c r="S26" i="10"/>
  <c r="F25" i="2"/>
  <c r="F26" i="2"/>
  <c r="I35" i="18"/>
  <c r="Z24" i="2"/>
  <c r="E24" i="2"/>
  <c r="S25" i="2"/>
  <c r="X54" i="2"/>
  <c r="R25" i="10"/>
  <c r="AA25" i="10"/>
  <c r="L36" i="18"/>
  <c r="E25" i="10"/>
  <c r="Z25" i="10"/>
  <c r="F31" i="10"/>
  <c r="Y11" i="9" l="1"/>
  <c r="Y12" i="10"/>
  <c r="D42" i="18"/>
  <c r="D31" i="9"/>
  <c r="AC31" i="9"/>
  <c r="Y11" i="2"/>
  <c r="F43" i="18"/>
  <c r="D32" i="10"/>
  <c r="AC32" i="10"/>
  <c r="AB32" i="10"/>
  <c r="C42" i="18"/>
  <c r="D31" i="2"/>
  <c r="AB31" i="2"/>
  <c r="AC31" i="2"/>
  <c r="Y10" i="9"/>
  <c r="F29" i="2"/>
  <c r="R26" i="10"/>
  <c r="AA26" i="10"/>
  <c r="I36" i="18"/>
  <c r="E25" i="2"/>
  <c r="Z25" i="2"/>
  <c r="S27" i="10"/>
  <c r="X55" i="2"/>
  <c r="L37" i="18"/>
  <c r="E26" i="10"/>
  <c r="Z26" i="10"/>
  <c r="S26" i="2"/>
  <c r="R25" i="2"/>
  <c r="AA25" i="2"/>
  <c r="X55" i="10"/>
  <c r="F32" i="10"/>
  <c r="Y12" i="9"/>
  <c r="X56" i="2" l="1"/>
  <c r="F44" i="18"/>
  <c r="AC33" i="10"/>
  <c r="D33" i="10"/>
  <c r="AB33" i="10"/>
  <c r="Y12" i="2"/>
  <c r="D43" i="18"/>
  <c r="D32" i="9"/>
  <c r="AC32" i="9"/>
  <c r="C43" i="18"/>
  <c r="D32" i="2"/>
  <c r="AB32" i="2"/>
  <c r="AC32" i="2"/>
  <c r="Y13" i="10"/>
  <c r="X56" i="10"/>
  <c r="R26" i="2"/>
  <c r="AA26" i="2"/>
  <c r="I37" i="18"/>
  <c r="Z26" i="2"/>
  <c r="E26" i="2"/>
  <c r="L38" i="18"/>
  <c r="E27" i="10"/>
  <c r="Z27" i="10"/>
  <c r="R27" i="10"/>
  <c r="AA27" i="10"/>
  <c r="S28" i="10"/>
  <c r="S27" i="2"/>
  <c r="F30" i="2"/>
  <c r="F31" i="2"/>
  <c r="F33" i="10"/>
  <c r="Y13" i="9"/>
  <c r="Y14" i="10" l="1"/>
  <c r="Y13" i="2"/>
  <c r="F45" i="18"/>
  <c r="D34" i="10"/>
  <c r="AC34" i="10"/>
  <c r="AB34" i="10"/>
  <c r="C44" i="18"/>
  <c r="D33" i="2"/>
  <c r="AC33" i="2"/>
  <c r="AB33" i="2"/>
  <c r="D44" i="18"/>
  <c r="D33" i="9"/>
  <c r="AC33" i="9"/>
  <c r="S28" i="2"/>
  <c r="L39" i="18"/>
  <c r="Z28" i="10"/>
  <c r="E28" i="10"/>
  <c r="R28" i="10"/>
  <c r="AA28" i="10"/>
  <c r="S29" i="10"/>
  <c r="I38" i="18"/>
  <c r="E27" i="2"/>
  <c r="Z27" i="2"/>
  <c r="R27" i="2"/>
  <c r="AA27" i="2"/>
  <c r="F32" i="2"/>
  <c r="F34" i="10"/>
  <c r="Y14" i="9"/>
  <c r="F46" i="18" l="1"/>
  <c r="D35" i="10"/>
  <c r="AC35" i="10"/>
  <c r="AB35" i="10"/>
  <c r="D45" i="18"/>
  <c r="D34" i="9"/>
  <c r="AC34" i="9"/>
  <c r="Y14" i="2"/>
  <c r="Y15" i="10"/>
  <c r="C45" i="18"/>
  <c r="D34" i="2"/>
  <c r="AB34" i="2"/>
  <c r="AC34" i="2"/>
  <c r="S30" i="10"/>
  <c r="R29" i="10"/>
  <c r="AA29" i="10"/>
  <c r="I39" i="18"/>
  <c r="E28" i="2"/>
  <c r="Z28" i="2"/>
  <c r="R28" i="2"/>
  <c r="AA28" i="2"/>
  <c r="L40" i="18"/>
  <c r="Z29" i="10"/>
  <c r="E29" i="10"/>
  <c r="S29" i="2"/>
  <c r="F33" i="2"/>
  <c r="F35" i="10"/>
  <c r="Y15" i="9"/>
  <c r="Y15" i="2" l="1"/>
  <c r="D46" i="18"/>
  <c r="D35" i="9"/>
  <c r="AC35" i="9"/>
  <c r="Y16" i="10"/>
  <c r="F47" i="18"/>
  <c r="D36" i="10"/>
  <c r="AC36" i="10"/>
  <c r="AB36" i="10"/>
  <c r="C46" i="18"/>
  <c r="D35" i="2"/>
  <c r="AB35" i="2"/>
  <c r="AC35" i="2"/>
  <c r="I40" i="18"/>
  <c r="E29" i="2"/>
  <c r="Z29" i="2"/>
  <c r="R29" i="2"/>
  <c r="AA29" i="2"/>
  <c r="S30" i="2"/>
  <c r="R30" i="10"/>
  <c r="AA30" i="10"/>
  <c r="L41" i="18"/>
  <c r="Z30" i="10"/>
  <c r="E30" i="10"/>
  <c r="S31" i="10"/>
  <c r="F34" i="2"/>
  <c r="F36" i="10"/>
  <c r="Y16" i="9"/>
  <c r="Y17" i="10" l="1"/>
  <c r="W17" i="10"/>
  <c r="F48" i="18"/>
  <c r="D37" i="10"/>
  <c r="AC37" i="10"/>
  <c r="AB37" i="10"/>
  <c r="C47" i="18"/>
  <c r="D36" i="2"/>
  <c r="AC36" i="2"/>
  <c r="AB36" i="2"/>
  <c r="D47" i="18"/>
  <c r="D36" i="9"/>
  <c r="AC36" i="9"/>
  <c r="Y16" i="2"/>
  <c r="I41" i="18"/>
  <c r="Z30" i="2"/>
  <c r="E30" i="2"/>
  <c r="S32" i="10"/>
  <c r="L42" i="18"/>
  <c r="Z31" i="10"/>
  <c r="E31" i="10"/>
  <c r="S31" i="2"/>
  <c r="R31" i="10"/>
  <c r="AA31" i="10"/>
  <c r="R30" i="2"/>
  <c r="AA30" i="2"/>
  <c r="F35" i="2"/>
  <c r="F37" i="10"/>
  <c r="Y17" i="9"/>
  <c r="C48" i="18" l="1"/>
  <c r="D37" i="2"/>
  <c r="AC37" i="2"/>
  <c r="AB37" i="2"/>
  <c r="Y17" i="2"/>
  <c r="W17" i="2"/>
  <c r="F49" i="18"/>
  <c r="D38" i="10"/>
  <c r="AC38" i="10"/>
  <c r="AB38" i="10"/>
  <c r="D48" i="18"/>
  <c r="D37" i="9"/>
  <c r="AC37" i="9"/>
  <c r="Y18" i="10"/>
  <c r="W18" i="10"/>
  <c r="R32" i="10"/>
  <c r="AA32" i="10"/>
  <c r="R31" i="2"/>
  <c r="AA31" i="2"/>
  <c r="I42" i="18"/>
  <c r="Z31" i="2"/>
  <c r="E31" i="2"/>
  <c r="S33" i="10"/>
  <c r="S32" i="2"/>
  <c r="L43" i="18"/>
  <c r="Z32" i="10"/>
  <c r="E32" i="10"/>
  <c r="F36" i="2"/>
  <c r="F38" i="10"/>
  <c r="Y18" i="9"/>
  <c r="Y18" i="2" l="1"/>
  <c r="W18" i="2"/>
  <c r="D49" i="18"/>
  <c r="D38" i="9"/>
  <c r="AC38" i="9"/>
  <c r="Y19" i="10"/>
  <c r="W19" i="10"/>
  <c r="F50" i="18"/>
  <c r="D39" i="10"/>
  <c r="AC39" i="10"/>
  <c r="AB39" i="10"/>
  <c r="C49" i="18"/>
  <c r="D38" i="2"/>
  <c r="AC38" i="2"/>
  <c r="AB38" i="2"/>
  <c r="I43" i="18"/>
  <c r="Z32" i="2"/>
  <c r="E32" i="2"/>
  <c r="L44" i="18"/>
  <c r="E33" i="10"/>
  <c r="Z33" i="10"/>
  <c r="S33" i="2"/>
  <c r="R32" i="2"/>
  <c r="AA32" i="2"/>
  <c r="S34" i="10"/>
  <c r="R33" i="10"/>
  <c r="AA33" i="10"/>
  <c r="F39" i="10"/>
  <c r="Y19" i="9"/>
  <c r="Y20" i="10" l="1"/>
  <c r="W20" i="10"/>
  <c r="C50" i="18"/>
  <c r="D39" i="2"/>
  <c r="AC39" i="2"/>
  <c r="AB39" i="2"/>
  <c r="F51" i="18"/>
  <c r="D40" i="10"/>
  <c r="AC40" i="10"/>
  <c r="AB40" i="10"/>
  <c r="Y19" i="2"/>
  <c r="W19" i="2"/>
  <c r="D50" i="18"/>
  <c r="D39" i="9"/>
  <c r="AC39" i="9"/>
  <c r="L45" i="18"/>
  <c r="E34" i="10"/>
  <c r="Z34" i="10"/>
  <c r="R34" i="10"/>
  <c r="AA34" i="10"/>
  <c r="F37" i="2"/>
  <c r="R33" i="2"/>
  <c r="AA33" i="2"/>
  <c r="S35" i="10"/>
  <c r="I44" i="18"/>
  <c r="Z33" i="2"/>
  <c r="E33" i="2"/>
  <c r="S34" i="2"/>
  <c r="F40" i="10"/>
  <c r="Y20" i="9"/>
  <c r="F39" i="2" l="1"/>
  <c r="F52" i="18"/>
  <c r="AC41" i="10"/>
  <c r="D41" i="10"/>
  <c r="AB41" i="10"/>
  <c r="D51" i="18"/>
  <c r="D40" i="9"/>
  <c r="AC40" i="9"/>
  <c r="C51" i="18"/>
  <c r="D40" i="2"/>
  <c r="AB40" i="2"/>
  <c r="AC40" i="2"/>
  <c r="Y21" i="10"/>
  <c r="W21" i="10"/>
  <c r="Y20" i="2"/>
  <c r="W20" i="2"/>
  <c r="S35" i="2"/>
  <c r="R35" i="10"/>
  <c r="AA35" i="10"/>
  <c r="F38" i="2"/>
  <c r="S36" i="10"/>
  <c r="I45" i="18"/>
  <c r="E34" i="2"/>
  <c r="Z34" i="2"/>
  <c r="R34" i="2"/>
  <c r="AA34" i="2"/>
  <c r="L46" i="18"/>
  <c r="E35" i="10"/>
  <c r="Z35" i="10"/>
  <c r="F41" i="10"/>
  <c r="Y21" i="9"/>
  <c r="D52" i="18" l="1"/>
  <c r="D41" i="9"/>
  <c r="AC41" i="9"/>
  <c r="F53" i="18"/>
  <c r="D42" i="10"/>
  <c r="AC42" i="10"/>
  <c r="AB42" i="10"/>
  <c r="Y21" i="2"/>
  <c r="W21" i="2"/>
  <c r="C52" i="18"/>
  <c r="D41" i="2"/>
  <c r="AC41" i="2"/>
  <c r="AB41" i="2"/>
  <c r="Y22" i="10"/>
  <c r="W22" i="10"/>
  <c r="S37" i="10"/>
  <c r="L47" i="18"/>
  <c r="Z36" i="10"/>
  <c r="E36" i="10"/>
  <c r="R35" i="2"/>
  <c r="AA35" i="2"/>
  <c r="R36" i="10"/>
  <c r="AA36" i="10"/>
  <c r="I46" i="18"/>
  <c r="Z35" i="2"/>
  <c r="E35" i="2"/>
  <c r="S36" i="2"/>
  <c r="F40" i="2"/>
  <c r="F42" i="10"/>
  <c r="Y22" i="9"/>
  <c r="F54" i="18" l="1"/>
  <c r="AC43" i="10"/>
  <c r="D43" i="10"/>
  <c r="AB43" i="10"/>
  <c r="Y22" i="2"/>
  <c r="W22" i="2"/>
  <c r="C53" i="18"/>
  <c r="D42" i="2"/>
  <c r="AB42" i="2"/>
  <c r="AC42" i="2"/>
  <c r="Y23" i="10"/>
  <c r="W23" i="10"/>
  <c r="D53" i="18"/>
  <c r="D42" i="9"/>
  <c r="AC42" i="9"/>
  <c r="S37" i="2"/>
  <c r="R36" i="2"/>
  <c r="AA36" i="2"/>
  <c r="L48" i="18"/>
  <c r="Z37" i="10"/>
  <c r="E37" i="10"/>
  <c r="I47" i="18"/>
  <c r="E36" i="2"/>
  <c r="Z36" i="2"/>
  <c r="S38" i="10"/>
  <c r="R37" i="10"/>
  <c r="AA37" i="10"/>
  <c r="F41" i="2"/>
  <c r="Y23" i="9"/>
  <c r="D54" i="18" l="1"/>
  <c r="D43" i="9"/>
  <c r="AC43" i="9"/>
  <c r="F55" i="18"/>
  <c r="AC44" i="10"/>
  <c r="D44" i="10"/>
  <c r="AB44" i="10"/>
  <c r="Y23" i="2"/>
  <c r="W23" i="2"/>
  <c r="C54" i="18"/>
  <c r="D43" i="2"/>
  <c r="AB43" i="2"/>
  <c r="AC43" i="2"/>
  <c r="Y24" i="10"/>
  <c r="W24" i="10"/>
  <c r="S39" i="10"/>
  <c r="I48" i="18"/>
  <c r="E37" i="2"/>
  <c r="Z37" i="2"/>
  <c r="R38" i="10"/>
  <c r="AA38" i="10"/>
  <c r="R37" i="2"/>
  <c r="AA37" i="2"/>
  <c r="L49" i="18"/>
  <c r="Z38" i="10"/>
  <c r="E38" i="10"/>
  <c r="S38" i="2"/>
  <c r="F42" i="2"/>
  <c r="F43" i="10"/>
  <c r="Y24" i="9"/>
  <c r="C55" i="18" l="1"/>
  <c r="D44" i="2"/>
  <c r="AB44" i="2"/>
  <c r="AC44" i="2"/>
  <c r="D55" i="18"/>
  <c r="D44" i="9"/>
  <c r="AC44" i="9"/>
  <c r="Y24" i="2"/>
  <c r="W24" i="2"/>
  <c r="Y25" i="10"/>
  <c r="W25" i="10"/>
  <c r="F56" i="18"/>
  <c r="AC45" i="10"/>
  <c r="D45" i="10"/>
  <c r="AB45" i="10"/>
  <c r="R39" i="10"/>
  <c r="AA39" i="10"/>
  <c r="L50" i="18"/>
  <c r="Z39" i="10"/>
  <c r="E39" i="10"/>
  <c r="S40" i="10"/>
  <c r="R38" i="2"/>
  <c r="AA38" i="2"/>
  <c r="S39" i="2"/>
  <c r="I49" i="18"/>
  <c r="E38" i="2"/>
  <c r="Z38" i="2"/>
  <c r="F44" i="10"/>
  <c r="Y25" i="9"/>
  <c r="Y25" i="2" l="1"/>
  <c r="W25" i="2"/>
  <c r="F57" i="18"/>
  <c r="AC46" i="10"/>
  <c r="D46" i="10"/>
  <c r="AB46" i="10"/>
  <c r="C56" i="18"/>
  <c r="D45" i="2"/>
  <c r="AB45" i="2"/>
  <c r="AC45" i="2"/>
  <c r="D56" i="18"/>
  <c r="D45" i="9"/>
  <c r="AC45" i="9"/>
  <c r="Y26" i="10"/>
  <c r="W26" i="10"/>
  <c r="R39" i="2"/>
  <c r="AA39" i="2"/>
  <c r="I50" i="18"/>
  <c r="E39" i="2"/>
  <c r="Z39" i="2"/>
  <c r="S40" i="2"/>
  <c r="L51" i="18"/>
  <c r="Z40" i="10"/>
  <c r="E40" i="10"/>
  <c r="S41" i="10"/>
  <c r="F43" i="2"/>
  <c r="R40" i="10"/>
  <c r="AA40" i="10"/>
  <c r="F45" i="10"/>
  <c r="Y26" i="9"/>
  <c r="F58" i="18" l="1"/>
  <c r="D47" i="10"/>
  <c r="AC47" i="10"/>
  <c r="AB47" i="10"/>
  <c r="Y27" i="10"/>
  <c r="W27" i="10"/>
  <c r="C57" i="18"/>
  <c r="D46" i="2"/>
  <c r="AB46" i="2"/>
  <c r="AC46" i="2"/>
  <c r="D57" i="18"/>
  <c r="D46" i="9"/>
  <c r="AC46" i="9"/>
  <c r="Y26" i="2"/>
  <c r="W26" i="2"/>
  <c r="F44" i="2"/>
  <c r="R40" i="2"/>
  <c r="AA40" i="2"/>
  <c r="L52" i="18"/>
  <c r="Z41" i="10"/>
  <c r="E41" i="10"/>
  <c r="S41" i="2"/>
  <c r="R41" i="10"/>
  <c r="AA41" i="10"/>
  <c r="S42" i="10"/>
  <c r="F45" i="2"/>
  <c r="I51" i="18"/>
  <c r="Z40" i="2"/>
  <c r="E40" i="2"/>
  <c r="F46" i="10"/>
  <c r="F46" i="2"/>
  <c r="F59" i="18" l="1"/>
  <c r="D48" i="10"/>
  <c r="AC48" i="10"/>
  <c r="AB48" i="10"/>
  <c r="C58" i="18"/>
  <c r="D47" i="2"/>
  <c r="AB47" i="2"/>
  <c r="AC47" i="2"/>
  <c r="D58" i="18"/>
  <c r="D47" i="9"/>
  <c r="AC47" i="9"/>
  <c r="Y28" i="10"/>
  <c r="W28" i="10"/>
  <c r="Y27" i="9"/>
  <c r="Y27" i="2"/>
  <c r="W27" i="2"/>
  <c r="R41" i="2"/>
  <c r="AA41" i="2"/>
  <c r="I52" i="18"/>
  <c r="Z41" i="2"/>
  <c r="E41" i="2"/>
  <c r="R42" i="10"/>
  <c r="AA42" i="10"/>
  <c r="S42" i="2"/>
  <c r="S43" i="10"/>
  <c r="L53" i="18"/>
  <c r="Z42" i="10"/>
  <c r="E42" i="10"/>
  <c r="D59" i="18" l="1"/>
  <c r="D48" i="9"/>
  <c r="AC48" i="9"/>
  <c r="Y28" i="2"/>
  <c r="W28" i="2"/>
  <c r="Y28" i="9"/>
  <c r="F60" i="18"/>
  <c r="D49" i="10"/>
  <c r="AC49" i="10"/>
  <c r="AB49" i="10"/>
  <c r="Y29" i="10"/>
  <c r="W29" i="10"/>
  <c r="C59" i="18"/>
  <c r="D48" i="2"/>
  <c r="AB48" i="2"/>
  <c r="AC48" i="2"/>
  <c r="R43" i="10"/>
  <c r="AA43" i="10"/>
  <c r="L54" i="18"/>
  <c r="E43" i="10"/>
  <c r="Z43" i="10"/>
  <c r="I53" i="18"/>
  <c r="E42" i="2"/>
  <c r="Z42" i="2"/>
  <c r="S44" i="10"/>
  <c r="S43" i="2"/>
  <c r="R42" i="2"/>
  <c r="AA42" i="2"/>
  <c r="F47" i="2"/>
  <c r="D60" i="18" l="1"/>
  <c r="D49" i="9"/>
  <c r="AC49" i="9"/>
  <c r="C60" i="18"/>
  <c r="D49" i="2"/>
  <c r="AB49" i="2"/>
  <c r="AC49" i="2"/>
  <c r="Y29" i="9"/>
  <c r="F61" i="18"/>
  <c r="AC50" i="10"/>
  <c r="D50" i="10"/>
  <c r="AB50" i="10"/>
  <c r="Y29" i="2"/>
  <c r="W29" i="2"/>
  <c r="Y30" i="10"/>
  <c r="W30" i="10"/>
  <c r="L55" i="18"/>
  <c r="E44" i="10"/>
  <c r="Z44" i="10"/>
  <c r="R43" i="2"/>
  <c r="AA43" i="2"/>
  <c r="S44" i="2"/>
  <c r="R44" i="10"/>
  <c r="AA44" i="10"/>
  <c r="S45" i="10"/>
  <c r="F47" i="10"/>
  <c r="I54" i="18"/>
  <c r="E43" i="2"/>
  <c r="Z43" i="2"/>
  <c r="F48" i="2"/>
  <c r="F48" i="10" l="1"/>
  <c r="Y31" i="10"/>
  <c r="W31" i="10"/>
  <c r="Y30" i="9"/>
  <c r="C61" i="18"/>
  <c r="D50" i="2"/>
  <c r="AC50" i="2"/>
  <c r="AB50" i="2"/>
  <c r="D61" i="18"/>
  <c r="D50" i="9"/>
  <c r="AC50" i="9"/>
  <c r="Y30" i="2"/>
  <c r="W30" i="2"/>
  <c r="F62" i="18"/>
  <c r="D51" i="10"/>
  <c r="AC51" i="10"/>
  <c r="AB51" i="10"/>
  <c r="L56" i="18"/>
  <c r="Z45" i="10"/>
  <c r="E45" i="10"/>
  <c r="S46" i="10"/>
  <c r="R45" i="10"/>
  <c r="AA45" i="10"/>
  <c r="I55" i="18"/>
  <c r="E44" i="2"/>
  <c r="Z44" i="2"/>
  <c r="F49" i="10"/>
  <c r="S45" i="2"/>
  <c r="R44" i="2"/>
  <c r="AA44" i="2"/>
  <c r="F49" i="2"/>
  <c r="F63" i="18" l="1"/>
  <c r="AC52" i="10"/>
  <c r="D52" i="10"/>
  <c r="AB52" i="10"/>
  <c r="Y31" i="2"/>
  <c r="W31" i="2"/>
  <c r="Y31" i="9"/>
  <c r="C62" i="18"/>
  <c r="D51" i="2"/>
  <c r="AB51" i="2"/>
  <c r="AC51" i="2"/>
  <c r="Y32" i="10"/>
  <c r="W32" i="10"/>
  <c r="D62" i="18"/>
  <c r="D51" i="9"/>
  <c r="AC51" i="9"/>
  <c r="I56" i="18"/>
  <c r="E45" i="2"/>
  <c r="Z45" i="2"/>
  <c r="R46" i="10"/>
  <c r="AA46" i="10"/>
  <c r="R45" i="2"/>
  <c r="AA45" i="2"/>
  <c r="S47" i="10"/>
  <c r="S46" i="2"/>
  <c r="F50" i="10"/>
  <c r="L57" i="18"/>
  <c r="Z46" i="10"/>
  <c r="E46" i="10"/>
  <c r="F50" i="2"/>
  <c r="C63" i="18" l="1"/>
  <c r="D52" i="2"/>
  <c r="AC52" i="2"/>
  <c r="AB52" i="2"/>
  <c r="D63" i="18"/>
  <c r="D52" i="9"/>
  <c r="AC52" i="9"/>
  <c r="Y32" i="9"/>
  <c r="Y32" i="2"/>
  <c r="W32" i="2"/>
  <c r="Y33" i="10"/>
  <c r="W33" i="10"/>
  <c r="F64" i="18"/>
  <c r="D53" i="10"/>
  <c r="AC53" i="10"/>
  <c r="AB53" i="10"/>
  <c r="S48" i="10"/>
  <c r="R46" i="2"/>
  <c r="AA46" i="2"/>
  <c r="L58" i="18"/>
  <c r="E47" i="10"/>
  <c r="Z47" i="10"/>
  <c r="I57" i="18"/>
  <c r="E46" i="2"/>
  <c r="Z46" i="2"/>
  <c r="S47" i="2"/>
  <c r="R47" i="10"/>
  <c r="AA47" i="10"/>
  <c r="F51" i="2"/>
  <c r="C64" i="18" l="1"/>
  <c r="D53" i="2"/>
  <c r="AC53" i="2"/>
  <c r="AB53" i="2"/>
  <c r="Y33" i="2"/>
  <c r="W33" i="2"/>
  <c r="F65" i="18"/>
  <c r="AC54" i="10"/>
  <c r="D54" i="10"/>
  <c r="AB54" i="10"/>
  <c r="D64" i="18"/>
  <c r="D53" i="9"/>
  <c r="AC53" i="9"/>
  <c r="Y33" i="9"/>
  <c r="Y34" i="10"/>
  <c r="W34" i="10"/>
  <c r="R48" i="10"/>
  <c r="AA48" i="10"/>
  <c r="S48" i="2"/>
  <c r="L59" i="18"/>
  <c r="Z48" i="10"/>
  <c r="E48" i="10"/>
  <c r="I58" i="18"/>
  <c r="E47" i="2"/>
  <c r="Z47" i="2"/>
  <c r="R47" i="2"/>
  <c r="AA47" i="2"/>
  <c r="F51" i="10"/>
  <c r="S49" i="10"/>
  <c r="F52" i="2"/>
  <c r="Y35" i="10" l="1"/>
  <c r="W35" i="10"/>
  <c r="Y34" i="9"/>
  <c r="F66" i="18"/>
  <c r="AC55" i="10"/>
  <c r="D55" i="10"/>
  <c r="AB55" i="10"/>
  <c r="Y34" i="2"/>
  <c r="W34" i="2"/>
  <c r="D65" i="18"/>
  <c r="D54" i="9"/>
  <c r="AC54" i="9"/>
  <c r="C65" i="18"/>
  <c r="D54" i="2"/>
  <c r="AB54" i="2"/>
  <c r="AC54" i="2"/>
  <c r="F52" i="10"/>
  <c r="L60" i="18"/>
  <c r="Z49" i="10"/>
  <c r="E49" i="10"/>
  <c r="S49" i="2"/>
  <c r="R48" i="2"/>
  <c r="AA48" i="2"/>
  <c r="S50" i="10"/>
  <c r="I59" i="18"/>
  <c r="E48" i="2"/>
  <c r="Z48" i="2"/>
  <c r="R49" i="10"/>
  <c r="AA49" i="10"/>
  <c r="F53" i="2"/>
  <c r="C66" i="18" l="1"/>
  <c r="D55" i="2"/>
  <c r="AC55" i="2"/>
  <c r="AB55" i="2"/>
  <c r="Y35" i="9"/>
  <c r="D66" i="18"/>
  <c r="D55" i="9"/>
  <c r="AC55" i="9"/>
  <c r="F67" i="18"/>
  <c r="AC56" i="10"/>
  <c r="D56" i="10"/>
  <c r="AB56" i="10"/>
  <c r="Y36" i="10"/>
  <c r="W36" i="10"/>
  <c r="Y35" i="2"/>
  <c r="W35" i="2"/>
  <c r="S50" i="2"/>
  <c r="S51" i="10"/>
  <c r="L61" i="18"/>
  <c r="E50" i="10"/>
  <c r="Z50" i="10"/>
  <c r="F53" i="10"/>
  <c r="R50" i="10"/>
  <c r="AA50" i="10"/>
  <c r="I60" i="18"/>
  <c r="Z49" i="2"/>
  <c r="E49" i="2"/>
  <c r="R49" i="2"/>
  <c r="AA49" i="2"/>
  <c r="F54" i="10" l="1"/>
  <c r="D67" i="18"/>
  <c r="D56" i="9"/>
  <c r="AC56" i="9"/>
  <c r="Y36" i="2"/>
  <c r="W36" i="2"/>
  <c r="Y36" i="9"/>
  <c r="C67" i="18"/>
  <c r="D56" i="2"/>
  <c r="AC56" i="2"/>
  <c r="AB56" i="2"/>
  <c r="Y37" i="10"/>
  <c r="W37" i="10"/>
  <c r="F55" i="10"/>
  <c r="I61" i="18"/>
  <c r="Z50" i="2"/>
  <c r="E50" i="2"/>
  <c r="L62" i="18"/>
  <c r="E51" i="10"/>
  <c r="Z51" i="10"/>
  <c r="R50" i="2"/>
  <c r="AA50" i="2"/>
  <c r="S52" i="10"/>
  <c r="S51" i="2"/>
  <c r="R51" i="10"/>
  <c r="AA51" i="10"/>
  <c r="F56" i="10"/>
  <c r="Y37" i="9" l="1"/>
  <c r="Y38" i="10"/>
  <c r="W38" i="10"/>
  <c r="Y37" i="2"/>
  <c r="W37" i="2"/>
  <c r="R51" i="2"/>
  <c r="AA51" i="2"/>
  <c r="S52" i="2"/>
  <c r="S53" i="10"/>
  <c r="L63" i="18"/>
  <c r="E52" i="10"/>
  <c r="Z52" i="10"/>
  <c r="I62" i="18"/>
  <c r="Z51" i="2"/>
  <c r="E51" i="2"/>
  <c r="F54" i="2"/>
  <c r="R52" i="10"/>
  <c r="AA52" i="10"/>
  <c r="Y38" i="2" l="1"/>
  <c r="W38" i="2"/>
  <c r="Y39" i="10"/>
  <c r="W39" i="10"/>
  <c r="Y38" i="9"/>
  <c r="L64" i="18"/>
  <c r="Z53" i="10"/>
  <c r="E53" i="10"/>
  <c r="R53" i="10"/>
  <c r="AA53" i="10"/>
  <c r="F55" i="2"/>
  <c r="S54" i="10"/>
  <c r="I63" i="18"/>
  <c r="Z52" i="2"/>
  <c r="E52" i="2"/>
  <c r="S53" i="2"/>
  <c r="F56" i="2"/>
  <c r="R52" i="2"/>
  <c r="AA52" i="2"/>
  <c r="Y39" i="9" l="1"/>
  <c r="Y40" i="10"/>
  <c r="W40" i="10"/>
  <c r="Y39" i="2"/>
  <c r="W39" i="2"/>
  <c r="R53" i="2"/>
  <c r="AA53" i="2"/>
  <c r="I64" i="18"/>
  <c r="E53" i="2"/>
  <c r="Z53" i="2"/>
  <c r="S54" i="2"/>
  <c r="L65" i="18"/>
  <c r="Z54" i="10"/>
  <c r="E54" i="10"/>
  <c r="S55" i="10"/>
  <c r="R54" i="10"/>
  <c r="AA54" i="10"/>
  <c r="Y40" i="2" l="1"/>
  <c r="W40" i="2"/>
  <c r="Y41" i="10"/>
  <c r="W41" i="10"/>
  <c r="Y40" i="9"/>
  <c r="S55" i="2"/>
  <c r="R56" i="10"/>
  <c r="AA56" i="10"/>
  <c r="R55" i="10"/>
  <c r="AA55" i="10"/>
  <c r="S56" i="10"/>
  <c r="L67" i="18"/>
  <c r="E56" i="10"/>
  <c r="Z56" i="10"/>
  <c r="I65" i="18"/>
  <c r="E54" i="2"/>
  <c r="Z54" i="2"/>
  <c r="L66" i="18"/>
  <c r="Z55" i="10"/>
  <c r="E55" i="10"/>
  <c r="R54" i="2"/>
  <c r="AA54" i="2"/>
  <c r="S56" i="2" l="1"/>
  <c r="Y41" i="9"/>
  <c r="Y42" i="10"/>
  <c r="W42" i="10"/>
  <c r="Y41" i="2"/>
  <c r="W41" i="2"/>
  <c r="R56" i="2"/>
  <c r="AA56" i="2"/>
  <c r="R55" i="2"/>
  <c r="AA55" i="2"/>
  <c r="I67" i="18"/>
  <c r="Z56" i="2"/>
  <c r="E56" i="2"/>
  <c r="I66" i="18"/>
  <c r="Z55" i="2"/>
  <c r="E55" i="2"/>
  <c r="Y42" i="2" l="1"/>
  <c r="W42" i="2"/>
  <c r="Y43" i="10"/>
  <c r="W43" i="10"/>
  <c r="Y42" i="9"/>
  <c r="Y43" i="9" l="1"/>
  <c r="Y44" i="10"/>
  <c r="W44" i="10"/>
  <c r="Y43" i="2"/>
  <c r="W43" i="2"/>
  <c r="Y44" i="2" l="1"/>
  <c r="W44" i="2"/>
  <c r="Y45" i="10"/>
  <c r="W45" i="10"/>
  <c r="Y44" i="9"/>
  <c r="Y45" i="9" l="1"/>
  <c r="Y46" i="10"/>
  <c r="W46" i="10"/>
  <c r="Y45" i="2"/>
  <c r="W45" i="2"/>
  <c r="Y46" i="2" l="1"/>
  <c r="W46" i="2"/>
  <c r="Y47" i="10"/>
  <c r="W47" i="10"/>
  <c r="Y46" i="9"/>
  <c r="Y47" i="9" l="1"/>
  <c r="Y48" i="10"/>
  <c r="W48" i="10"/>
  <c r="Y47" i="2"/>
  <c r="W47" i="2"/>
  <c r="Y48" i="2" l="1"/>
  <c r="W48" i="2"/>
  <c r="Y49" i="10"/>
  <c r="W49" i="10"/>
  <c r="Y48" i="9"/>
  <c r="Y49" i="9" l="1"/>
  <c r="Y50" i="10"/>
  <c r="W50" i="10"/>
  <c r="Y49" i="2"/>
  <c r="W49" i="2"/>
  <c r="Y50" i="2" l="1"/>
  <c r="W50" i="2"/>
  <c r="Y51" i="10"/>
  <c r="W51" i="10"/>
  <c r="Y50" i="9"/>
  <c r="Y51" i="9" l="1"/>
  <c r="Y52" i="10"/>
  <c r="W52" i="10"/>
  <c r="Y51" i="2"/>
  <c r="W51" i="2"/>
  <c r="Y52" i="2" l="1"/>
  <c r="W52" i="2"/>
  <c r="Y53" i="10"/>
  <c r="W53" i="10"/>
  <c r="Y52" i="9"/>
  <c r="Y54" i="10" l="1"/>
  <c r="W54" i="10"/>
  <c r="Y53" i="9"/>
  <c r="Y53" i="2"/>
  <c r="W53" i="2"/>
  <c r="Y54" i="2" l="1"/>
  <c r="W54" i="2"/>
  <c r="Y54" i="9"/>
  <c r="Y55" i="10"/>
  <c r="W55" i="10"/>
  <c r="W56" i="10" l="1"/>
  <c r="Y56" i="10"/>
  <c r="Y55" i="9"/>
  <c r="Y56" i="9"/>
  <c r="Y55" i="2"/>
  <c r="W55" i="2"/>
  <c r="W56" i="2" l="1"/>
  <c r="Y56" i="2"/>
  <c r="X9" i="9" l="1"/>
  <c r="C26" i="16" l="1"/>
  <c r="E26" i="16" s="1"/>
  <c r="P37" i="18"/>
  <c r="AB26" i="9"/>
  <c r="C9" i="16"/>
  <c r="E9" i="16" s="1"/>
  <c r="P20" i="18"/>
  <c r="G9" i="9"/>
  <c r="AB9" i="9"/>
  <c r="C12" i="16" l="1"/>
  <c r="E12" i="16" s="1"/>
  <c r="P23" i="18"/>
  <c r="G12" i="9"/>
  <c r="AB12" i="9"/>
  <c r="P22" i="18"/>
  <c r="C11" i="16"/>
  <c r="E11" i="16" s="1"/>
  <c r="AB11" i="9"/>
  <c r="G11" i="9"/>
  <c r="P21" i="18" l="1"/>
  <c r="C10" i="16"/>
  <c r="E10" i="16" s="1"/>
  <c r="G10" i="9"/>
  <c r="AB10" i="9"/>
  <c r="P24" i="18"/>
  <c r="C13" i="16"/>
  <c r="E13" i="16" s="1"/>
  <c r="G13" i="9"/>
  <c r="AB13" i="9"/>
  <c r="P25" i="18" l="1"/>
  <c r="C14" i="16"/>
  <c r="E14" i="16" s="1"/>
  <c r="G14" i="9"/>
  <c r="AB14" i="9"/>
  <c r="X10" i="9"/>
  <c r="X11" i="9" l="1"/>
  <c r="X12" i="9" l="1"/>
  <c r="X13" i="9" l="1"/>
  <c r="P27" i="18"/>
  <c r="C16" i="16"/>
  <c r="E16" i="16" s="1"/>
  <c r="G16" i="9"/>
  <c r="AB16" i="9"/>
  <c r="C15" i="16"/>
  <c r="E15" i="16" s="1"/>
  <c r="P26" i="18"/>
  <c r="G15" i="9"/>
  <c r="AB15" i="9"/>
  <c r="P28" i="18" l="1"/>
  <c r="C17" i="16"/>
  <c r="E17" i="16" s="1"/>
  <c r="G17" i="9"/>
  <c r="AB17" i="9"/>
  <c r="X14" i="9"/>
  <c r="P29" i="18" l="1"/>
  <c r="C18" i="16"/>
  <c r="E18" i="16" s="1"/>
  <c r="G18" i="9"/>
  <c r="AB18" i="9"/>
  <c r="P30" i="18"/>
  <c r="C19" i="16"/>
  <c r="E19" i="16" s="1"/>
  <c r="G19" i="9"/>
  <c r="AB19" i="9"/>
  <c r="X15" i="9"/>
  <c r="X16" i="9" l="1"/>
  <c r="F17" i="9"/>
  <c r="S17" i="9" l="1"/>
  <c r="P31" i="18"/>
  <c r="C20" i="16"/>
  <c r="E20" i="16" s="1"/>
  <c r="G20" i="9"/>
  <c r="AB20" i="9"/>
  <c r="X17" i="9"/>
  <c r="R17" i="9" l="1"/>
  <c r="AA17" i="9"/>
  <c r="X18" i="9"/>
  <c r="S19" i="9"/>
  <c r="F18" i="9"/>
  <c r="S18" i="9"/>
  <c r="J28" i="18"/>
  <c r="E17" i="9"/>
  <c r="Z17" i="9"/>
  <c r="P32" i="18"/>
  <c r="C21" i="16"/>
  <c r="E21" i="16" s="1"/>
  <c r="G21" i="9"/>
  <c r="AB21" i="9"/>
  <c r="F19" i="9" l="1"/>
  <c r="J29" i="18"/>
  <c r="Z18" i="9"/>
  <c r="E18" i="9"/>
  <c r="S20" i="9"/>
  <c r="X19" i="9"/>
  <c r="R18" i="9"/>
  <c r="AA18" i="9"/>
  <c r="C22" i="16"/>
  <c r="E22" i="16" s="1"/>
  <c r="P33" i="18"/>
  <c r="G22" i="9"/>
  <c r="AB22" i="9"/>
  <c r="R19" i="9" l="1"/>
  <c r="AA19" i="9"/>
  <c r="X20" i="9"/>
  <c r="S21" i="9"/>
  <c r="J30" i="18"/>
  <c r="E19" i="9"/>
  <c r="Z19" i="9"/>
  <c r="C23" i="16"/>
  <c r="E23" i="16" s="1"/>
  <c r="P34" i="18"/>
  <c r="G23" i="9"/>
  <c r="AB23" i="9"/>
  <c r="F20" i="9"/>
  <c r="S22" i="9" l="1"/>
  <c r="F21" i="9"/>
  <c r="J31" i="18"/>
  <c r="E20" i="9"/>
  <c r="Z20" i="9"/>
  <c r="X21" i="9"/>
  <c r="R20" i="9"/>
  <c r="AA20" i="9"/>
  <c r="S23" i="9"/>
  <c r="F22" i="9" l="1"/>
  <c r="R21" i="9"/>
  <c r="AA21" i="9"/>
  <c r="X22" i="9"/>
  <c r="C24" i="16"/>
  <c r="E24" i="16" s="1"/>
  <c r="P35" i="18"/>
  <c r="G24" i="9"/>
  <c r="AB24" i="9"/>
  <c r="S24" i="9"/>
  <c r="C25" i="16"/>
  <c r="E25" i="16" s="1"/>
  <c r="P36" i="18"/>
  <c r="G25" i="9"/>
  <c r="AB25" i="9"/>
  <c r="G26" i="9"/>
  <c r="X23" i="9" l="1"/>
  <c r="S25" i="9"/>
  <c r="R23" i="9"/>
  <c r="AA23" i="9"/>
  <c r="R22" i="9"/>
  <c r="AA22" i="9"/>
  <c r="S26" i="9" l="1"/>
  <c r="X24" i="9"/>
  <c r="R24" i="9"/>
  <c r="AA24" i="9"/>
  <c r="R26" i="9" l="1"/>
  <c r="AA26" i="9"/>
  <c r="E27" i="15"/>
  <c r="D27" i="15" s="1"/>
  <c r="I27" i="9"/>
  <c r="R25" i="9"/>
  <c r="AA25" i="9"/>
  <c r="X25" i="9"/>
  <c r="X26" i="9" l="1"/>
  <c r="P39" i="18"/>
  <c r="C28" i="16"/>
  <c r="E28" i="16" s="1"/>
  <c r="F27" i="9"/>
  <c r="E28" i="15"/>
  <c r="D28" i="15" s="1"/>
  <c r="I28" i="9"/>
  <c r="AB28" i="9"/>
  <c r="F28" i="9"/>
  <c r="C27" i="16" l="1"/>
  <c r="E27" i="16" s="1"/>
  <c r="P38" i="18"/>
  <c r="G27" i="9"/>
  <c r="AB27" i="9"/>
  <c r="X27" i="9"/>
  <c r="G28" i="9"/>
  <c r="E29" i="15"/>
  <c r="D29" i="15" s="1"/>
  <c r="I29" i="9"/>
  <c r="X28" i="9" l="1"/>
  <c r="AB30" i="9"/>
  <c r="E30" i="15"/>
  <c r="D30" i="15" s="1"/>
  <c r="I30" i="9"/>
  <c r="X29" i="9" l="1"/>
  <c r="E31" i="15"/>
  <c r="D31" i="15" s="1"/>
  <c r="I31" i="9"/>
  <c r="C29" i="16"/>
  <c r="E29" i="16" s="1"/>
  <c r="P40" i="18"/>
  <c r="G29" i="9"/>
  <c r="AB29" i="9"/>
  <c r="P41" i="18"/>
  <c r="C30" i="16"/>
  <c r="E30" i="16" s="1"/>
  <c r="G30" i="9"/>
  <c r="F30" i="9"/>
  <c r="F29" i="9"/>
  <c r="X30" i="9" l="1"/>
  <c r="F31" i="9"/>
  <c r="E32" i="15"/>
  <c r="D32" i="15" s="1"/>
  <c r="I32" i="9"/>
  <c r="X31" i="9"/>
  <c r="E33" i="15" l="1"/>
  <c r="D33" i="15" s="1"/>
  <c r="I33" i="9"/>
  <c r="P42" i="18"/>
  <c r="C31" i="16"/>
  <c r="E31" i="16" s="1"/>
  <c r="G31" i="9"/>
  <c r="AB31" i="9"/>
  <c r="F32" i="9"/>
  <c r="F33" i="9" l="1"/>
  <c r="C33" i="16"/>
  <c r="E33" i="16" s="1"/>
  <c r="P44" i="18"/>
  <c r="G33" i="9"/>
  <c r="P43" i="18"/>
  <c r="C32" i="16"/>
  <c r="E32" i="16" s="1"/>
  <c r="G32" i="9"/>
  <c r="AB32" i="9"/>
  <c r="E34" i="15"/>
  <c r="D34" i="15" s="1"/>
  <c r="I34" i="9"/>
  <c r="AB34" i="9"/>
  <c r="AB33" i="9"/>
  <c r="X32" i="9"/>
  <c r="C34" i="16"/>
  <c r="E34" i="16" s="1"/>
  <c r="P45" i="18"/>
  <c r="G34" i="9"/>
  <c r="F34" i="9"/>
  <c r="X33" i="9" l="1"/>
  <c r="E35" i="15"/>
  <c r="D35" i="15" s="1"/>
  <c r="I35" i="9"/>
  <c r="X34" i="9"/>
  <c r="E36" i="15" l="1"/>
  <c r="D36" i="15" s="1"/>
  <c r="I36" i="9"/>
  <c r="F35" i="9"/>
  <c r="X35" i="9"/>
  <c r="C35" i="16" l="1"/>
  <c r="E35" i="16" s="1"/>
  <c r="P46" i="18"/>
  <c r="G35" i="9"/>
  <c r="AB35" i="9"/>
  <c r="E37" i="15"/>
  <c r="D37" i="15" s="1"/>
  <c r="I37" i="9"/>
  <c r="F36" i="9"/>
  <c r="X36" i="9"/>
  <c r="C38" i="16" l="1"/>
  <c r="E38" i="16" s="1"/>
  <c r="P49" i="18"/>
  <c r="P47" i="18"/>
  <c r="C36" i="16"/>
  <c r="E36" i="16" s="1"/>
  <c r="G36" i="9"/>
  <c r="AB36" i="9"/>
  <c r="F37" i="9"/>
  <c r="E38" i="15"/>
  <c r="D38" i="15" s="1"/>
  <c r="I38" i="9"/>
  <c r="AB38" i="9"/>
  <c r="F38" i="9"/>
  <c r="C37" i="16" l="1"/>
  <c r="E37" i="16" s="1"/>
  <c r="P48" i="18"/>
  <c r="G37" i="9"/>
  <c r="AB37" i="9"/>
  <c r="P50" i="18"/>
  <c r="C39" i="16"/>
  <c r="E39" i="16" s="1"/>
  <c r="G39" i="9"/>
  <c r="X37" i="9"/>
  <c r="G38" i="9"/>
  <c r="E39" i="15"/>
  <c r="D39" i="15" s="1"/>
  <c r="I39" i="9"/>
  <c r="AB39" i="9"/>
  <c r="F39" i="9"/>
  <c r="X39" i="9" l="1"/>
  <c r="X38" i="9"/>
  <c r="E40" i="15"/>
  <c r="D40" i="15" s="1"/>
  <c r="I40" i="9"/>
  <c r="F40" i="9"/>
  <c r="X40" i="9"/>
  <c r="C41" i="16" l="1"/>
  <c r="E41" i="16" s="1"/>
  <c r="P52" i="18"/>
  <c r="G41" i="9"/>
  <c r="C40" i="16"/>
  <c r="E40" i="16" s="1"/>
  <c r="P51" i="18"/>
  <c r="G40" i="9"/>
  <c r="AB40" i="9"/>
  <c r="E41" i="15"/>
  <c r="D41" i="15" s="1"/>
  <c r="I41" i="9"/>
  <c r="AB41" i="9"/>
  <c r="F41" i="9"/>
  <c r="X41" i="9"/>
  <c r="C42" i="16" l="1"/>
  <c r="E42" i="16" s="1"/>
  <c r="P53" i="18"/>
  <c r="G42" i="9"/>
  <c r="E42" i="15"/>
  <c r="D42" i="15" s="1"/>
  <c r="I42" i="9"/>
  <c r="AB42" i="9"/>
  <c r="F42" i="9"/>
  <c r="X42" i="9"/>
  <c r="E43" i="15" l="1"/>
  <c r="D43" i="15" s="1"/>
  <c r="I43" i="9"/>
  <c r="E44" i="15" l="1"/>
  <c r="D44" i="15" s="1"/>
  <c r="I44" i="9"/>
  <c r="F43" i="9"/>
  <c r="X43" i="9"/>
  <c r="F44" i="9" l="1"/>
  <c r="C43" i="16"/>
  <c r="E43" i="16" s="1"/>
  <c r="P54" i="18"/>
  <c r="G43" i="9"/>
  <c r="AB43" i="9"/>
  <c r="E45" i="15"/>
  <c r="D45" i="15" s="1"/>
  <c r="I45" i="9"/>
  <c r="X44" i="9"/>
  <c r="F45" i="9" l="1"/>
  <c r="E46" i="15"/>
  <c r="D46" i="15" s="1"/>
  <c r="I46" i="9"/>
  <c r="P55" i="18"/>
  <c r="C44" i="16"/>
  <c r="E44" i="16" s="1"/>
  <c r="G44" i="9"/>
  <c r="AB44" i="9"/>
  <c r="X45" i="9"/>
  <c r="C47" i="16" l="1"/>
  <c r="E47" i="16" s="1"/>
  <c r="P58" i="18"/>
  <c r="F46" i="9"/>
  <c r="E47" i="15"/>
  <c r="D47" i="15" s="1"/>
  <c r="I47" i="9"/>
  <c r="AB47" i="9"/>
  <c r="C45" i="16"/>
  <c r="E45" i="16" s="1"/>
  <c r="P56" i="18"/>
  <c r="G45" i="9"/>
  <c r="AB45" i="9"/>
  <c r="E48" i="15" l="1"/>
  <c r="D48" i="15" s="1"/>
  <c r="I48" i="9"/>
  <c r="P57" i="18"/>
  <c r="C46" i="16"/>
  <c r="E46" i="16" s="1"/>
  <c r="G46" i="9"/>
  <c r="AB46" i="9"/>
  <c r="G47" i="9"/>
  <c r="X46" i="9"/>
  <c r="F47" i="9"/>
  <c r="X47" i="9" l="1"/>
  <c r="F48" i="9"/>
  <c r="E49" i="15"/>
  <c r="D49" i="15" s="1"/>
  <c r="I49" i="9"/>
  <c r="X48" i="9"/>
  <c r="E50" i="15" l="1"/>
  <c r="D50" i="15" s="1"/>
  <c r="I50" i="9"/>
  <c r="F49" i="9"/>
  <c r="C48" i="16"/>
  <c r="E48" i="16" s="1"/>
  <c r="P59" i="18"/>
  <c r="G48" i="9"/>
  <c r="AB48" i="9"/>
  <c r="X49" i="9"/>
  <c r="F50" i="9" l="1"/>
  <c r="P60" i="18"/>
  <c r="C49" i="16"/>
  <c r="E49" i="16" s="1"/>
  <c r="G49" i="9"/>
  <c r="AB49" i="9"/>
  <c r="E51" i="15"/>
  <c r="D51" i="15" s="1"/>
  <c r="I51" i="9"/>
  <c r="AB51" i="9"/>
  <c r="F51" i="9" l="1"/>
  <c r="P63" i="18"/>
  <c r="C52" i="16"/>
  <c r="E52" i="16" s="1"/>
  <c r="G52" i="9"/>
  <c r="E52" i="15"/>
  <c r="D52" i="15" s="1"/>
  <c r="I52" i="9"/>
  <c r="AB52" i="9"/>
  <c r="P61" i="18"/>
  <c r="C50" i="16"/>
  <c r="E50" i="16" s="1"/>
  <c r="G50" i="9"/>
  <c r="AB50" i="9"/>
  <c r="X51" i="9"/>
  <c r="X50" i="9"/>
  <c r="P62" i="18"/>
  <c r="C51" i="16"/>
  <c r="E51" i="16" s="1"/>
  <c r="G51" i="9"/>
  <c r="F52" i="9"/>
  <c r="X52" i="9" l="1"/>
  <c r="E53" i="15"/>
  <c r="D53" i="15" s="1"/>
  <c r="I53" i="9"/>
  <c r="E54" i="15" l="1"/>
  <c r="D54" i="15" s="1"/>
  <c r="I54" i="9"/>
  <c r="F53" i="9"/>
  <c r="X53" i="9"/>
  <c r="F54" i="9" l="1"/>
  <c r="C53" i="16"/>
  <c r="E53" i="16" s="1"/>
  <c r="P64" i="18"/>
  <c r="G53" i="9"/>
  <c r="AB53" i="9"/>
  <c r="E55" i="15"/>
  <c r="D55" i="15" s="1"/>
  <c r="I55" i="9"/>
  <c r="AB55" i="9"/>
  <c r="P66" i="18"/>
  <c r="C55" i="16"/>
  <c r="E55" i="16" s="1"/>
  <c r="G55" i="9"/>
  <c r="F55" i="9"/>
  <c r="E56" i="15" l="1"/>
  <c r="D56" i="15" s="1"/>
  <c r="I56" i="9"/>
  <c r="X54" i="9"/>
  <c r="C54" i="16"/>
  <c r="E54" i="16" s="1"/>
  <c r="P65" i="18"/>
  <c r="G54" i="9"/>
  <c r="AB54" i="9"/>
  <c r="X55" i="9" l="1"/>
  <c r="F56" i="9"/>
  <c r="X56" i="9"/>
  <c r="C56" i="16" l="1"/>
  <c r="E56" i="16" s="1"/>
  <c r="P67" i="18"/>
  <c r="G56" i="9"/>
  <c r="AB56" i="9"/>
  <c r="S27" i="9" l="1"/>
  <c r="R27" i="9"/>
  <c r="S28" i="9" l="1"/>
  <c r="S29" i="9"/>
  <c r="AA27" i="9"/>
  <c r="R28" i="9" l="1"/>
  <c r="AA28" i="9"/>
  <c r="S30" i="9"/>
  <c r="R29" i="9" l="1"/>
  <c r="AA29" i="9"/>
  <c r="S31" i="9"/>
  <c r="R30" i="9" l="1"/>
  <c r="AA30" i="9"/>
  <c r="S32" i="9"/>
  <c r="R31" i="9" l="1"/>
  <c r="AA31" i="9"/>
  <c r="S33" i="9"/>
  <c r="S34" i="9" l="1"/>
  <c r="R32" i="9"/>
  <c r="AA32" i="9"/>
  <c r="R33" i="9" l="1"/>
  <c r="AA33" i="9"/>
  <c r="S35" i="9"/>
  <c r="S36" i="9" l="1"/>
  <c r="R34" i="9"/>
  <c r="AA34" i="9"/>
  <c r="R35" i="9" l="1"/>
  <c r="AA35" i="9"/>
  <c r="S37" i="9"/>
  <c r="S38" i="9" l="1"/>
  <c r="R36" i="9"/>
  <c r="AA36" i="9"/>
  <c r="S39" i="9" l="1"/>
  <c r="R37" i="9"/>
  <c r="AA37" i="9"/>
  <c r="R38" i="9" l="1"/>
  <c r="AA38" i="9"/>
  <c r="S40" i="9"/>
  <c r="S41" i="9" l="1"/>
  <c r="R39" i="9"/>
  <c r="AA39" i="9"/>
  <c r="R40" i="9" l="1"/>
  <c r="AA40" i="9"/>
  <c r="S42" i="9"/>
  <c r="R41" i="9" l="1"/>
  <c r="AA41" i="9"/>
  <c r="S43" i="9"/>
  <c r="R42" i="9" l="1"/>
  <c r="AA42" i="9"/>
  <c r="S44" i="9"/>
  <c r="S45" i="9" l="1"/>
  <c r="R43" i="9"/>
  <c r="AA43" i="9"/>
  <c r="R44" i="9" l="1"/>
  <c r="AA44" i="9"/>
  <c r="S46" i="9"/>
  <c r="S47" i="9" l="1"/>
  <c r="R45" i="9"/>
  <c r="AA45" i="9"/>
  <c r="R46" i="9" l="1"/>
  <c r="AA46" i="9"/>
  <c r="S48" i="9"/>
  <c r="R47" i="9" l="1"/>
  <c r="AA47" i="9"/>
  <c r="S49" i="9"/>
  <c r="S50" i="9" l="1"/>
  <c r="R48" i="9"/>
  <c r="AA48" i="9"/>
  <c r="R49" i="9" l="1"/>
  <c r="AA49" i="9"/>
  <c r="S51" i="9"/>
  <c r="S52" i="9" l="1"/>
  <c r="R50" i="9"/>
  <c r="AA50" i="9"/>
  <c r="R51" i="9" l="1"/>
  <c r="AA51" i="9"/>
  <c r="S53" i="9"/>
  <c r="S54" i="9" l="1"/>
  <c r="R52" i="9"/>
  <c r="AA52" i="9"/>
  <c r="W17" i="9"/>
  <c r="W19" i="9"/>
  <c r="F23" i="9" l="1"/>
  <c r="W20" i="9"/>
  <c r="R53" i="9"/>
  <c r="AA53" i="9"/>
  <c r="W18" i="9"/>
  <c r="S55" i="9"/>
  <c r="W21" i="9"/>
  <c r="S56" i="9" l="1"/>
  <c r="J32" i="18"/>
  <c r="Z21" i="9"/>
  <c r="E21" i="9"/>
  <c r="R54" i="9"/>
  <c r="AA54" i="9"/>
  <c r="J33" i="18"/>
  <c r="Z22" i="9"/>
  <c r="E22" i="9"/>
  <c r="F24" i="9"/>
  <c r="W22" i="9"/>
  <c r="R55" i="9" l="1"/>
  <c r="AA55" i="9"/>
  <c r="J34" i="18"/>
  <c r="Z23" i="9"/>
  <c r="E23" i="9"/>
  <c r="F25" i="9"/>
  <c r="F26" i="9"/>
  <c r="W23" i="9"/>
  <c r="J35" i="18" l="1"/>
  <c r="E24" i="9"/>
  <c r="Z24" i="9"/>
  <c r="R56" i="9"/>
  <c r="AA56" i="9"/>
  <c r="W24" i="9"/>
  <c r="J36" i="18" l="1"/>
  <c r="Z25" i="9"/>
  <c r="E25" i="9"/>
  <c r="W25" i="9"/>
  <c r="J37" i="18" l="1"/>
  <c r="E26" i="9"/>
  <c r="Z26" i="9"/>
  <c r="W26" i="9"/>
  <c r="J38" i="18" l="1"/>
  <c r="Z27" i="9"/>
  <c r="E27" i="9"/>
  <c r="W27" i="9"/>
  <c r="J39" i="18" l="1"/>
  <c r="E28" i="9"/>
  <c r="Z28" i="9"/>
  <c r="W28" i="9"/>
  <c r="J40" i="18" l="1"/>
  <c r="Z29" i="9"/>
  <c r="E29" i="9"/>
  <c r="W29" i="9"/>
  <c r="J41" i="18" l="1"/>
  <c r="E30" i="9"/>
  <c r="Z30" i="9"/>
  <c r="W30" i="9"/>
  <c r="J42" i="18" l="1"/>
  <c r="Z31" i="9"/>
  <c r="E31" i="9"/>
  <c r="W31" i="9"/>
  <c r="J43" i="18" l="1"/>
  <c r="Z32" i="9"/>
  <c r="E32" i="9"/>
  <c r="W32" i="9"/>
  <c r="J44" i="18" l="1"/>
  <c r="Z33" i="9"/>
  <c r="E33" i="9"/>
  <c r="W33" i="9"/>
  <c r="J45" i="18" l="1"/>
  <c r="E34" i="9"/>
  <c r="Z34" i="9"/>
  <c r="W34" i="9"/>
  <c r="J46" i="18" l="1"/>
  <c r="Z35" i="9"/>
  <c r="E35" i="9"/>
  <c r="W35" i="9"/>
  <c r="J47" i="18" l="1"/>
  <c r="Z36" i="9"/>
  <c r="E36" i="9"/>
  <c r="W36" i="9"/>
  <c r="J48" i="18" l="1"/>
  <c r="Z37" i="9"/>
  <c r="E37" i="9"/>
  <c r="W37" i="9"/>
  <c r="J49" i="18" l="1"/>
  <c r="E38" i="9"/>
  <c r="Z38" i="9"/>
  <c r="W38" i="9"/>
  <c r="J50" i="18" l="1"/>
  <c r="E39" i="9"/>
  <c r="Z39" i="9"/>
  <c r="W39" i="9"/>
  <c r="J51" i="18" l="1"/>
  <c r="Z40" i="9"/>
  <c r="E40" i="9"/>
  <c r="W40" i="9"/>
  <c r="J52" i="18" l="1"/>
  <c r="Z41" i="9"/>
  <c r="E41" i="9"/>
  <c r="W41" i="9"/>
  <c r="J53" i="18" l="1"/>
  <c r="E42" i="9"/>
  <c r="Z42" i="9"/>
  <c r="W42" i="9"/>
  <c r="J54" i="18" l="1"/>
  <c r="E43" i="9"/>
  <c r="Z43" i="9"/>
  <c r="W43" i="9"/>
  <c r="J55" i="18" l="1"/>
  <c r="Z44" i="9"/>
  <c r="E44" i="9"/>
  <c r="W44" i="9"/>
  <c r="J56" i="18" l="1"/>
  <c r="E45" i="9"/>
  <c r="Z45" i="9"/>
  <c r="W45" i="9"/>
  <c r="J57" i="18" l="1"/>
  <c r="E46" i="9"/>
  <c r="Z46" i="9"/>
  <c r="W46" i="9"/>
  <c r="J58" i="18" l="1"/>
  <c r="Z47" i="9"/>
  <c r="E47" i="9"/>
  <c r="W47" i="9"/>
  <c r="J59" i="18" l="1"/>
  <c r="E48" i="9"/>
  <c r="Z48" i="9"/>
  <c r="W48" i="9"/>
  <c r="J60" i="18" l="1"/>
  <c r="Z49" i="9"/>
  <c r="E49" i="9"/>
  <c r="W49" i="9"/>
  <c r="J61" i="18" l="1"/>
  <c r="E50" i="9"/>
  <c r="Z50" i="9"/>
  <c r="W50" i="9"/>
  <c r="J62" i="18" l="1"/>
  <c r="Z51" i="9"/>
  <c r="E51" i="9"/>
  <c r="W51" i="9"/>
  <c r="J63" i="18" l="1"/>
  <c r="E52" i="9"/>
  <c r="Z52" i="9"/>
  <c r="W52" i="9"/>
  <c r="J64" i="18" l="1"/>
  <c r="E53" i="9"/>
  <c r="Z53" i="9"/>
  <c r="W53" i="9"/>
  <c r="J65" i="18" l="1"/>
  <c r="Z54" i="9"/>
  <c r="E54" i="9"/>
  <c r="W54" i="9"/>
  <c r="J66" i="18" l="1"/>
  <c r="E55" i="9"/>
  <c r="Z55" i="9"/>
  <c r="W55" i="9"/>
  <c r="J67" i="18" l="1"/>
  <c r="E56" i="9"/>
  <c r="Z56" i="9"/>
  <c r="W56" i="9"/>
</calcChain>
</file>

<file path=xl/sharedStrings.xml><?xml version="1.0" encoding="utf-8"?>
<sst xmlns="http://schemas.openxmlformats.org/spreadsheetml/2006/main" count="172" uniqueCount="82">
  <si>
    <t>Emploi total</t>
  </si>
  <si>
    <t>EMPLOI TOTAL</t>
  </si>
  <si>
    <t>PartEmploiRégimesSpéciaux</t>
  </si>
  <si>
    <t>Année</t>
  </si>
  <si>
    <t>Hypothèses de cotisants</t>
  </si>
  <si>
    <t>Part emploi salariés secteur privé</t>
  </si>
  <si>
    <t>Part emploi non-salariés</t>
  </si>
  <si>
    <t>Part emploi FP</t>
  </si>
  <si>
    <t>Hypothèses de long terme : tous scénarios</t>
  </si>
  <si>
    <t>CNAV</t>
  </si>
  <si>
    <t xml:space="preserve">MSA EXA </t>
  </si>
  <si>
    <t>CNAVPL</t>
  </si>
  <si>
    <t>Hypothèses de la part de cotisants en cumul emploi retraite</t>
  </si>
  <si>
    <t>MSA Sal</t>
  </si>
  <si>
    <t>Onglet</t>
  </si>
  <si>
    <t>Contenu</t>
  </si>
  <si>
    <t>Projection</t>
  </si>
  <si>
    <t>Méthode</t>
  </si>
  <si>
    <t>Selon scénario et variante (économique et démographique)</t>
  </si>
  <si>
    <t>CER</t>
  </si>
  <si>
    <t>Hypothèses de la part des cotisants en cumul emploi-retraite par régime (Cnav, MSA sal et MSA EXA, RSI et CNAVPL)</t>
  </si>
  <si>
    <t>Tous scénarios</t>
  </si>
  <si>
    <t>Date de mise à jour</t>
  </si>
  <si>
    <t>FSPOEIE</t>
  </si>
  <si>
    <t>CNRACL</t>
  </si>
  <si>
    <t>CANSSM</t>
  </si>
  <si>
    <t>SNCF</t>
  </si>
  <si>
    <t>RATP</t>
  </si>
  <si>
    <t>ENIM</t>
  </si>
  <si>
    <t>CNIEG</t>
  </si>
  <si>
    <t>CRPCEN</t>
  </si>
  <si>
    <t>BDF</t>
  </si>
  <si>
    <t>SSI</t>
  </si>
  <si>
    <t>Cotisants FPT et FPH à la CNRACL</t>
  </si>
  <si>
    <t>FPT</t>
  </si>
  <si>
    <t>FPH</t>
  </si>
  <si>
    <t xml:space="preserve">Ensemble </t>
  </si>
  <si>
    <t>FPE</t>
  </si>
  <si>
    <t>Effectifs FPT et FPH</t>
  </si>
  <si>
    <t>Effectifs Orange et La Poste</t>
  </si>
  <si>
    <t>La poste - Orange</t>
  </si>
  <si>
    <t>Ensemble hors la Poste Orange</t>
  </si>
  <si>
    <t xml:space="preserve">Cotisants FPE </t>
  </si>
  <si>
    <t>FPE civils et militaires</t>
  </si>
  <si>
    <t>MSA_SA</t>
  </si>
  <si>
    <t>MSA_EXA</t>
  </si>
  <si>
    <t>CNBF_RB</t>
  </si>
  <si>
    <t>Régime général des non salariés</t>
  </si>
  <si>
    <t>Dernière valeur connue</t>
  </si>
  <si>
    <t>Part estimée à partir des données PQE "Retraites" de 2022 et figée en projection</t>
  </si>
  <si>
    <t>CNAV/SSI</t>
  </si>
  <si>
    <t>IRCANTEC</t>
  </si>
  <si>
    <t>Autoentrepreneur SSI</t>
  </si>
  <si>
    <t>Autoentrepreneur PL</t>
  </si>
  <si>
    <t>CRPNPAC</t>
  </si>
  <si>
    <t>Chô_5%</t>
  </si>
  <si>
    <t>Chô_7%</t>
  </si>
  <si>
    <t>Taux de chômage BIT (champ : France entière), emploi total et emploi décliné par régime (en niveau et en évolution)</t>
  </si>
  <si>
    <t>Chô_10%</t>
  </si>
  <si>
    <t>Auto-entrepreneurs SSI</t>
  </si>
  <si>
    <t>Auto-entrepreneurs CNAVPL</t>
  </si>
  <si>
    <t>AGIRC-ARRCO</t>
  </si>
  <si>
    <t>Taux de Cotmage BIT</t>
  </si>
  <si>
    <t>Hypothèses de productivité : 0,4 % et taux de chômage de 10%</t>
  </si>
  <si>
    <t>Hypothèses de productivité : 0,4 %, 0,7 %, 1,0 %, 1,3 %, et 1,6 % et taux de chômage de 7%</t>
  </si>
  <si>
    <t>Taux de chômage</t>
  </si>
  <si>
    <r>
      <t xml:space="preserve">Source : DB </t>
    </r>
    <r>
      <rPr>
        <sz val="11"/>
        <color rgb="FF00B050"/>
        <rFont val="Calibri"/>
        <family val="2"/>
        <scheme val="minor"/>
      </rPr>
      <t>et hypothèses COR à partir de 2040</t>
    </r>
  </si>
  <si>
    <r>
      <t xml:space="preserve">Source : DB </t>
    </r>
    <r>
      <rPr>
        <sz val="11"/>
        <color rgb="FF00B050"/>
        <rFont val="Calibri"/>
        <family val="2"/>
        <scheme val="minor"/>
      </rPr>
      <t>et hypothèses  COR à partir de 2040</t>
    </r>
  </si>
  <si>
    <r>
      <t xml:space="preserve">L'emploi total est calé sur la comptabilité nationale de l'INSEE (dernier point connu : </t>
    </r>
    <r>
      <rPr>
        <sz val="11"/>
        <color rgb="FF00B050"/>
        <rFont val="Calibri"/>
        <family val="2"/>
        <scheme val="minor"/>
      </rPr>
      <t xml:space="preserve">2024 </t>
    </r>
    <r>
      <rPr>
        <sz val="11"/>
        <rFont val="Calibri"/>
        <family val="2"/>
        <scheme val="minor"/>
      </rPr>
      <t xml:space="preserve">en moyenne annuelle). Tous les effectifs sont exprimés en milliers. 
Les évolutions résultent des évolutions données par les projections de population active </t>
    </r>
    <r>
      <rPr>
        <sz val="11"/>
        <color rgb="FF00B050"/>
        <rFont val="Calibri"/>
        <family val="2"/>
        <scheme val="minor"/>
      </rPr>
      <t>de la DG Trésor.</t>
    </r>
    <r>
      <rPr>
        <sz val="11"/>
        <rFont val="Calibri"/>
        <family val="2"/>
        <scheme val="minor"/>
      </rPr>
      <t xml:space="preserve">
Les effectifs cotisants de la Cnav et de la MSA salariés évoluent selon les hypothèses de la DSS de 2019 à </t>
    </r>
    <r>
      <rPr>
        <sz val="11"/>
        <color rgb="FF00B050"/>
        <rFont val="Calibri"/>
        <family val="2"/>
        <scheme val="minor"/>
      </rPr>
      <t>2030</t>
    </r>
    <r>
      <rPr>
        <sz val="11"/>
        <rFont val="Calibri"/>
        <family val="2"/>
        <scheme val="minor"/>
      </rPr>
      <t xml:space="preserve">. Ils évoluent ensuite de façon à respecter le solde entre l'emploi total et l'emploi des autres catégories (avec un raccordement liénaire entre 2030 et 2033). </t>
    </r>
    <r>
      <rPr>
        <sz val="11"/>
        <color rgb="FF00B050"/>
        <rFont val="Calibri"/>
        <family val="2"/>
        <scheme val="minor"/>
      </rPr>
      <t xml:space="preserve">De 2019 à 2030, le bouclage des cotisants n'est donc pas forcément </t>
    </r>
    <r>
      <rPr>
        <sz val="11"/>
        <rFont val="Calibri"/>
        <family val="2"/>
        <scheme val="minor"/>
      </rPr>
      <t>assuré.
La décomposition entre civils et militaires est effectuée par le SRE.
Les variantes économiques de taux de chômage concernent la Cnav (dont le SSI), la MSA salariés et l'Agirc-Arcco.</t>
    </r>
  </si>
  <si>
    <t>- 23 avril 2026</t>
  </si>
  <si>
    <t>7% - avril 2025</t>
  </si>
  <si>
    <t>Scénario démographique : scénario central INSEE 2026</t>
  </si>
  <si>
    <t>Hypothèses de productivité : 0,4 %, 0,7 % et taux de chômage de 5%</t>
  </si>
  <si>
    <t>CNAVPL_RB + PAMC</t>
  </si>
  <si>
    <t>Hypothèses d'entrées sur le territoire</t>
  </si>
  <si>
    <t>Solde migratoire</t>
  </si>
  <si>
    <t>Entrées non-immigrés</t>
  </si>
  <si>
    <t>Flux_migratoires</t>
  </si>
  <si>
    <t>hypothèses d'entrées d'immigrés et de non-immgrés (voir méthode décrite dans le cahier des charges)</t>
  </si>
  <si>
    <r>
      <t xml:space="preserve">Source : Insee </t>
    </r>
    <r>
      <rPr>
        <sz val="11"/>
        <color rgb="FF00B050"/>
        <rFont val="Calibri"/>
        <family val="2"/>
        <scheme val="minor"/>
      </rPr>
      <t>et estimations SG-COR</t>
    </r>
  </si>
  <si>
    <t>Total des entrées</t>
  </si>
  <si>
    <t>Entrées immigrés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</si>
</sst>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0.0%"/>
    <numFmt numFmtId="166" formatCode="_-* #,##0\ _€_-;\-* #,##0\ _€_-;_-* &quot;-&quot;??\ _€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7030A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sz val="11"/>
      <color theme="6" tint="-0.249977111117893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6"/>
      <name val="Calibri"/>
      <family val="2"/>
      <scheme val="minor"/>
    </font>
    <font>
      <u/>
      <sz val="11"/>
      <name val="Calibri"/>
      <family val="2"/>
      <scheme val="minor"/>
    </font>
    <font>
      <sz val="11"/>
      <color rgb="FF00B050"/>
      <name val="Calibri"/>
      <family val="2"/>
      <scheme val="minor"/>
    </font>
    <font>
      <i/>
      <sz val="11"/>
      <name val="Calibri"/>
      <family val="2"/>
      <scheme val="minor"/>
    </font>
    <font>
      <sz val="11"/>
      <color rgb="FF7030A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52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/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hair">
        <color auto="1"/>
      </left>
      <right/>
      <top style="medium">
        <color auto="1"/>
      </top>
      <bottom style="medium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indexed="64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151">
    <xf numFmtId="0" fontId="0" fillId="0" borderId="0" xfId="0"/>
    <xf numFmtId="0" fontId="0" fillId="2" borderId="0" xfId="0" applyFill="1" applyAlignment="1">
      <alignment horizontal="center" vertical="center" wrapText="1"/>
    </xf>
    <xf numFmtId="0" fontId="0" fillId="2" borderId="0" xfId="0" applyFill="1"/>
    <xf numFmtId="1" fontId="0" fillId="2" borderId="0" xfId="0" applyNumberFormat="1" applyFill="1"/>
    <xf numFmtId="0" fontId="3" fillId="2" borderId="0" xfId="0" applyFont="1" applyFill="1"/>
    <xf numFmtId="0" fontId="5" fillId="2" borderId="0" xfId="0" applyFont="1" applyFill="1"/>
    <xf numFmtId="0" fontId="2" fillId="2" borderId="0" xfId="0" applyFont="1" applyFill="1"/>
    <xf numFmtId="0" fontId="4" fillId="2" borderId="0" xfId="0" applyFont="1" applyFill="1"/>
    <xf numFmtId="166" fontId="1" fillId="2" borderId="2" xfId="1" applyNumberFormat="1" applyFont="1" applyFill="1" applyBorder="1"/>
    <xf numFmtId="166" fontId="1" fillId="2" borderId="3" xfId="1" applyNumberFormat="1" applyFont="1" applyFill="1" applyBorder="1"/>
    <xf numFmtId="166" fontId="1" fillId="2" borderId="5" xfId="1" applyNumberFormat="1" applyFont="1" applyFill="1" applyBorder="1"/>
    <xf numFmtId="166" fontId="1" fillId="2" borderId="6" xfId="1" applyNumberFormat="1" applyFont="1" applyFill="1" applyBorder="1"/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18" xfId="0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center" wrapText="1"/>
    </xf>
    <xf numFmtId="0" fontId="0" fillId="2" borderId="24" xfId="0" applyFill="1" applyBorder="1" applyAlignment="1">
      <alignment horizontal="center" vertical="center" wrapText="1"/>
    </xf>
    <xf numFmtId="0" fontId="6" fillId="2" borderId="0" xfId="0" applyFont="1" applyFill="1"/>
    <xf numFmtId="0" fontId="0" fillId="4" borderId="0" xfId="0" applyFill="1"/>
    <xf numFmtId="0" fontId="4" fillId="4" borderId="0" xfId="0" applyFont="1" applyFill="1"/>
    <xf numFmtId="0" fontId="3" fillId="4" borderId="0" xfId="0" applyFont="1" applyFill="1"/>
    <xf numFmtId="0" fontId="3" fillId="5" borderId="0" xfId="0" applyFont="1" applyFill="1"/>
    <xf numFmtId="0" fontId="7" fillId="5" borderId="0" xfId="0" applyFont="1" applyFill="1"/>
    <xf numFmtId="165" fontId="1" fillId="3" borderId="15" xfId="2" applyNumberFormat="1" applyFont="1" applyFill="1" applyBorder="1" applyAlignment="1">
      <alignment horizontal="center"/>
    </xf>
    <xf numFmtId="165" fontId="1" fillId="3" borderId="17" xfId="2" applyNumberFormat="1" applyFont="1" applyFill="1" applyBorder="1" applyAlignment="1">
      <alignment horizontal="center"/>
    </xf>
    <xf numFmtId="165" fontId="1" fillId="2" borderId="2" xfId="2" applyNumberFormat="1" applyFont="1" applyFill="1" applyBorder="1" applyAlignment="1">
      <alignment horizontal="center"/>
    </xf>
    <xf numFmtId="165" fontId="1" fillId="2" borderId="3" xfId="2" applyNumberFormat="1" applyFont="1" applyFill="1" applyBorder="1" applyAlignment="1">
      <alignment horizontal="center"/>
    </xf>
    <xf numFmtId="165" fontId="1" fillId="2" borderId="5" xfId="2" applyNumberFormat="1" applyFont="1" applyFill="1" applyBorder="1" applyAlignment="1">
      <alignment horizontal="center"/>
    </xf>
    <xf numFmtId="165" fontId="1" fillId="2" borderId="6" xfId="2" applyNumberFormat="1" applyFont="1" applyFill="1" applyBorder="1" applyAlignment="1">
      <alignment horizontal="center"/>
    </xf>
    <xf numFmtId="0" fontId="0" fillId="2" borderId="23" xfId="0" applyFill="1" applyBorder="1" applyAlignment="1">
      <alignment horizontal="center" vertical="center" wrapText="1"/>
    </xf>
    <xf numFmtId="165" fontId="1" fillId="3" borderId="16" xfId="2" applyNumberFormat="1" applyFont="1" applyFill="1" applyBorder="1" applyAlignment="1">
      <alignment horizontal="center"/>
    </xf>
    <xf numFmtId="165" fontId="1" fillId="2" borderId="9" xfId="2" applyNumberFormat="1" applyFont="1" applyFill="1" applyBorder="1" applyAlignment="1">
      <alignment horizontal="center"/>
    </xf>
    <xf numFmtId="165" fontId="1" fillId="2" borderId="10" xfId="2" applyNumberFormat="1" applyFont="1" applyFill="1" applyBorder="1" applyAlignment="1">
      <alignment horizontal="center"/>
    </xf>
    <xf numFmtId="0" fontId="0" fillId="2" borderId="25" xfId="0" applyFill="1" applyBorder="1" applyAlignment="1">
      <alignment horizontal="center" vertical="center" wrapText="1"/>
    </xf>
    <xf numFmtId="0" fontId="0" fillId="3" borderId="26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2" borderId="28" xfId="0" applyFill="1" applyBorder="1" applyAlignment="1">
      <alignment horizontal="center"/>
    </xf>
    <xf numFmtId="0" fontId="7" fillId="2" borderId="0" xfId="0" applyFont="1" applyFill="1"/>
    <xf numFmtId="0" fontId="10" fillId="6" borderId="25" xfId="0" applyFont="1" applyFill="1" applyBorder="1" applyAlignment="1">
      <alignment horizontal="center" vertical="center" wrapText="1"/>
    </xf>
    <xf numFmtId="0" fontId="10" fillId="6" borderId="29" xfId="0" applyFont="1" applyFill="1" applyBorder="1" applyAlignment="1">
      <alignment horizontal="center" vertical="center" wrapText="1"/>
    </xf>
    <xf numFmtId="0" fontId="10" fillId="6" borderId="30" xfId="0" applyFont="1" applyFill="1" applyBorder="1" applyAlignment="1">
      <alignment horizontal="center" vertical="center" wrapText="1"/>
    </xf>
    <xf numFmtId="0" fontId="7" fillId="2" borderId="35" xfId="0" applyFont="1" applyFill="1" applyBorder="1" applyAlignment="1">
      <alignment vertical="center" wrapText="1"/>
    </xf>
    <xf numFmtId="0" fontId="7" fillId="2" borderId="37" xfId="0" applyFont="1" applyFill="1" applyBorder="1" applyAlignment="1">
      <alignment vertical="center" wrapText="1"/>
    </xf>
    <xf numFmtId="0" fontId="7" fillId="2" borderId="36" xfId="0" applyFont="1" applyFill="1" applyBorder="1" applyAlignment="1">
      <alignment vertical="center" wrapText="1"/>
    </xf>
    <xf numFmtId="0" fontId="7" fillId="2" borderId="38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vertical="center" wrapText="1"/>
    </xf>
    <xf numFmtId="0" fontId="0" fillId="2" borderId="0" xfId="0" applyFill="1" applyAlignment="1">
      <alignment wrapText="1"/>
    </xf>
    <xf numFmtId="0" fontId="2" fillId="2" borderId="0" xfId="0" applyFont="1" applyFill="1" applyAlignment="1">
      <alignment wrapText="1"/>
    </xf>
    <xf numFmtId="0" fontId="7" fillId="2" borderId="0" xfId="0" applyFont="1" applyFill="1" applyAlignment="1">
      <alignment wrapText="1"/>
    </xf>
    <xf numFmtId="0" fontId="12" fillId="2" borderId="0" xfId="0" applyFont="1" applyFill="1" applyAlignment="1">
      <alignment wrapText="1"/>
    </xf>
    <xf numFmtId="0" fontId="7" fillId="2" borderId="39" xfId="0" applyFont="1" applyFill="1" applyBorder="1" applyAlignment="1">
      <alignment vertical="center" wrapText="1"/>
    </xf>
    <xf numFmtId="0" fontId="7" fillId="2" borderId="40" xfId="0" applyFont="1" applyFill="1" applyBorder="1" applyAlignment="1">
      <alignment vertical="center" wrapText="1"/>
    </xf>
    <xf numFmtId="0" fontId="7" fillId="2" borderId="41" xfId="0" applyFont="1" applyFill="1" applyBorder="1" applyAlignment="1">
      <alignment vertical="center" wrapText="1"/>
    </xf>
    <xf numFmtId="0" fontId="0" fillId="7" borderId="7" xfId="0" applyFill="1" applyBorder="1" applyAlignment="1">
      <alignment horizontal="center"/>
    </xf>
    <xf numFmtId="165" fontId="3" fillId="7" borderId="13" xfId="2" applyNumberFormat="1" applyFont="1" applyFill="1" applyBorder="1"/>
    <xf numFmtId="165" fontId="3" fillId="7" borderId="2" xfId="2" applyNumberFormat="1" applyFont="1" applyFill="1" applyBorder="1"/>
    <xf numFmtId="166" fontId="1" fillId="2" borderId="9" xfId="1" applyNumberFormat="1" applyFont="1" applyFill="1" applyBorder="1" applyAlignment="1">
      <alignment horizontal="center"/>
    </xf>
    <xf numFmtId="166" fontId="1" fillId="2" borderId="2" xfId="1" applyNumberFormat="1" applyFont="1" applyFill="1" applyBorder="1" applyAlignment="1">
      <alignment horizontal="center"/>
    </xf>
    <xf numFmtId="166" fontId="1" fillId="2" borderId="3" xfId="1" applyNumberFormat="1" applyFont="1" applyFill="1" applyBorder="1" applyAlignment="1">
      <alignment horizontal="center"/>
    </xf>
    <xf numFmtId="166" fontId="1" fillId="2" borderId="10" xfId="1" applyNumberFormat="1" applyFont="1" applyFill="1" applyBorder="1" applyAlignment="1">
      <alignment horizontal="center"/>
    </xf>
    <xf numFmtId="166" fontId="1" fillId="2" borderId="5" xfId="1" applyNumberFormat="1" applyFont="1" applyFill="1" applyBorder="1" applyAlignment="1">
      <alignment horizontal="center"/>
    </xf>
    <xf numFmtId="166" fontId="1" fillId="2" borderId="6" xfId="1" applyNumberFormat="1" applyFont="1" applyFill="1" applyBorder="1" applyAlignment="1">
      <alignment horizontal="center"/>
    </xf>
    <xf numFmtId="0" fontId="0" fillId="8" borderId="0" xfId="0" applyFill="1"/>
    <xf numFmtId="0" fontId="13" fillId="2" borderId="43" xfId="0" applyNumberFormat="1" applyFont="1" applyFill="1" applyBorder="1" applyAlignment="1">
      <alignment horizontal="center" vertical="center" wrapText="1"/>
    </xf>
    <xf numFmtId="0" fontId="13" fillId="2" borderId="0" xfId="0" quotePrefix="1" applyFont="1" applyFill="1"/>
    <xf numFmtId="0" fontId="7" fillId="2" borderId="22" xfId="0" applyFont="1" applyFill="1" applyBorder="1" applyAlignment="1">
      <alignment horizontal="center" vertical="center"/>
    </xf>
    <xf numFmtId="0" fontId="7" fillId="4" borderId="0" xfId="0" applyFont="1" applyFill="1"/>
    <xf numFmtId="165" fontId="3" fillId="7" borderId="3" xfId="2" applyNumberFormat="1" applyFont="1" applyFill="1" applyBorder="1"/>
    <xf numFmtId="9" fontId="7" fillId="2" borderId="21" xfId="0" applyNumberFormat="1" applyFont="1" applyFill="1" applyBorder="1" applyAlignment="1">
      <alignment horizontal="center" vertical="center" wrapText="1"/>
    </xf>
    <xf numFmtId="9" fontId="14" fillId="2" borderId="22" xfId="0" applyNumberFormat="1" applyFont="1" applyFill="1" applyBorder="1" applyAlignment="1">
      <alignment horizontal="center" vertical="center" wrapText="1"/>
    </xf>
    <xf numFmtId="0" fontId="2" fillId="2" borderId="44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0" fillId="2" borderId="0" xfId="0" applyFill="1" applyBorder="1"/>
    <xf numFmtId="166" fontId="3" fillId="2" borderId="13" xfId="1" applyNumberFormat="1" applyFont="1" applyFill="1" applyBorder="1"/>
    <xf numFmtId="166" fontId="3" fillId="2" borderId="2" xfId="1" applyNumberFormat="1" applyFont="1" applyFill="1" applyBorder="1"/>
    <xf numFmtId="166" fontId="3" fillId="2" borderId="3" xfId="1" applyNumberFormat="1" applyFont="1" applyFill="1" applyBorder="1"/>
    <xf numFmtId="166" fontId="3" fillId="2" borderId="14" xfId="1" applyNumberFormat="1" applyFont="1" applyFill="1" applyBorder="1"/>
    <xf numFmtId="166" fontId="3" fillId="2" borderId="5" xfId="1" applyNumberFormat="1" applyFont="1" applyFill="1" applyBorder="1"/>
    <xf numFmtId="166" fontId="3" fillId="2" borderId="6" xfId="1" applyNumberFormat="1" applyFont="1" applyFill="1" applyBorder="1"/>
    <xf numFmtId="0" fontId="7" fillId="2" borderId="38" xfId="0" applyFont="1" applyFill="1" applyBorder="1" applyAlignment="1">
      <alignment vertical="center" wrapText="1"/>
    </xf>
    <xf numFmtId="0" fontId="7" fillId="2" borderId="43" xfId="0" applyFont="1" applyFill="1" applyBorder="1" applyAlignment="1">
      <alignment vertical="center" wrapText="1"/>
    </xf>
    <xf numFmtId="165" fontId="0" fillId="7" borderId="1" xfId="2" applyNumberFormat="1" applyFont="1" applyFill="1" applyBorder="1" applyAlignment="1">
      <alignment horizontal="center"/>
    </xf>
    <xf numFmtId="0" fontId="0" fillId="2" borderId="45" xfId="0" applyFill="1" applyBorder="1" applyAlignment="1">
      <alignment horizontal="center" vertical="center" wrapText="1"/>
    </xf>
    <xf numFmtId="166" fontId="1" fillId="2" borderId="46" xfId="1" applyNumberFormat="1" applyFont="1" applyFill="1" applyBorder="1"/>
    <xf numFmtId="166" fontId="1" fillId="2" borderId="47" xfId="1" applyNumberFormat="1" applyFont="1" applyFill="1" applyBorder="1"/>
    <xf numFmtId="14" fontId="7" fillId="2" borderId="31" xfId="0" applyNumberFormat="1" applyFont="1" applyFill="1" applyBorder="1" applyAlignment="1">
      <alignment horizontal="left" vertical="center" wrapText="1"/>
    </xf>
    <xf numFmtId="14" fontId="7" fillId="2" borderId="36" xfId="0" applyNumberFormat="1" applyFont="1" applyFill="1" applyBorder="1" applyAlignment="1">
      <alignment vertical="center" wrapText="1"/>
    </xf>
    <xf numFmtId="0" fontId="0" fillId="4" borderId="44" xfId="0" applyFill="1" applyBorder="1"/>
    <xf numFmtId="165" fontId="0" fillId="2" borderId="1" xfId="2" applyNumberFormat="1" applyFont="1" applyFill="1" applyBorder="1" applyAlignment="1">
      <alignment horizontal="center"/>
    </xf>
    <xf numFmtId="165" fontId="0" fillId="2" borderId="4" xfId="2" applyNumberFormat="1" applyFont="1" applyFill="1" applyBorder="1" applyAlignment="1">
      <alignment horizontal="center"/>
    </xf>
    <xf numFmtId="166" fontId="2" fillId="2" borderId="49" xfId="1" applyNumberFormat="1" applyFont="1" applyFill="1" applyBorder="1"/>
    <xf numFmtId="166" fontId="1" fillId="2" borderId="48" xfId="1" applyNumberFormat="1" applyFont="1" applyFill="1" applyBorder="1"/>
    <xf numFmtId="166" fontId="1" fillId="2" borderId="50" xfId="1" applyNumberFormat="1" applyFont="1" applyFill="1" applyBorder="1"/>
    <xf numFmtId="166" fontId="1" fillId="2" borderId="51" xfId="1" applyNumberFormat="1" applyFont="1" applyFill="1" applyBorder="1"/>
    <xf numFmtId="166" fontId="2" fillId="2" borderId="13" xfId="1" applyNumberFormat="1" applyFont="1" applyFill="1" applyBorder="1"/>
    <xf numFmtId="166" fontId="2" fillId="2" borderId="14" xfId="1" applyNumberFormat="1" applyFont="1" applyFill="1" applyBorder="1"/>
    <xf numFmtId="0" fontId="15" fillId="2" borderId="22" xfId="0" applyFont="1" applyFill="1" applyBorder="1" applyAlignment="1">
      <alignment horizontal="center" vertical="center" wrapText="1"/>
    </xf>
    <xf numFmtId="0" fontId="15" fillId="2" borderId="23" xfId="0" applyFont="1" applyFill="1" applyBorder="1" applyAlignment="1">
      <alignment horizontal="center" vertical="center" wrapText="1"/>
    </xf>
    <xf numFmtId="0" fontId="15" fillId="2" borderId="20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165" fontId="15" fillId="7" borderId="13" xfId="2" applyNumberFormat="1" applyFont="1" applyFill="1" applyBorder="1"/>
    <xf numFmtId="165" fontId="15" fillId="7" borderId="2" xfId="2" applyNumberFormat="1" applyFont="1" applyFill="1" applyBorder="1"/>
    <xf numFmtId="165" fontId="15" fillId="7" borderId="48" xfId="2" applyNumberFormat="1" applyFont="1" applyFill="1" applyBorder="1"/>
    <xf numFmtId="165" fontId="15" fillId="7" borderId="16" xfId="2" applyNumberFormat="1" applyFont="1" applyFill="1" applyBorder="1"/>
    <xf numFmtId="165" fontId="15" fillId="7" borderId="9" xfId="2" applyNumberFormat="1" applyFont="1" applyFill="1" applyBorder="1"/>
    <xf numFmtId="165" fontId="15" fillId="7" borderId="11" xfId="2" applyNumberFormat="1" applyFont="1" applyFill="1" applyBorder="1"/>
    <xf numFmtId="165" fontId="5" fillId="2" borderId="13" xfId="2" applyNumberFormat="1" applyFont="1" applyFill="1" applyBorder="1" applyAlignment="1">
      <alignment horizontal="center"/>
    </xf>
    <xf numFmtId="165" fontId="5" fillId="2" borderId="2" xfId="2" applyNumberFormat="1" applyFont="1" applyFill="1" applyBorder="1" applyAlignment="1">
      <alignment horizontal="center"/>
    </xf>
    <xf numFmtId="165" fontId="5" fillId="2" borderId="11" xfId="2" applyNumberFormat="1" applyFont="1" applyFill="1" applyBorder="1" applyAlignment="1">
      <alignment horizontal="center"/>
    </xf>
    <xf numFmtId="165" fontId="15" fillId="2" borderId="13" xfId="2" applyNumberFormat="1" applyFont="1" applyFill="1" applyBorder="1"/>
    <xf numFmtId="165" fontId="15" fillId="2" borderId="2" xfId="2" applyNumberFormat="1" applyFont="1" applyFill="1" applyBorder="1"/>
    <xf numFmtId="165" fontId="15" fillId="2" borderId="46" xfId="2" applyNumberFormat="1" applyFont="1" applyFill="1" applyBorder="1"/>
    <xf numFmtId="165" fontId="15" fillId="2" borderId="14" xfId="2" applyNumberFormat="1" applyFont="1" applyFill="1" applyBorder="1"/>
    <xf numFmtId="165" fontId="15" fillId="2" borderId="5" xfId="2" applyNumberFormat="1" applyFont="1" applyFill="1" applyBorder="1"/>
    <xf numFmtId="165" fontId="15" fillId="2" borderId="47" xfId="2" applyNumberFormat="1" applyFont="1" applyFill="1" applyBorder="1"/>
    <xf numFmtId="165" fontId="5" fillId="2" borderId="14" xfId="2" applyNumberFormat="1" applyFont="1" applyFill="1" applyBorder="1" applyAlignment="1">
      <alignment horizontal="center"/>
    </xf>
    <xf numFmtId="165" fontId="5" fillId="2" borderId="5" xfId="2" applyNumberFormat="1" applyFont="1" applyFill="1" applyBorder="1" applyAlignment="1">
      <alignment horizontal="center"/>
    </xf>
    <xf numFmtId="165" fontId="5" fillId="2" borderId="12" xfId="2" applyNumberFormat="1" applyFont="1" applyFill="1" applyBorder="1" applyAlignment="1">
      <alignment horizontal="center"/>
    </xf>
    <xf numFmtId="0" fontId="13" fillId="2" borderId="40" xfId="0" applyNumberFormat="1" applyFont="1" applyFill="1" applyBorder="1" applyAlignment="1">
      <alignment horizontal="center" vertical="center" wrapText="1"/>
    </xf>
    <xf numFmtId="9" fontId="14" fillId="2" borderId="24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/>
    </xf>
    <xf numFmtId="165" fontId="3" fillId="2" borderId="13" xfId="2" applyNumberFormat="1" applyFont="1" applyFill="1" applyBorder="1" applyAlignment="1">
      <alignment horizontal="center"/>
    </xf>
    <xf numFmtId="165" fontId="3" fillId="2" borderId="2" xfId="2" applyNumberFormat="1" applyFont="1" applyFill="1" applyBorder="1" applyAlignment="1">
      <alignment horizontal="center"/>
    </xf>
    <xf numFmtId="165" fontId="3" fillId="2" borderId="3" xfId="2" applyNumberFormat="1" applyFont="1" applyFill="1" applyBorder="1" applyAlignment="1">
      <alignment horizontal="center"/>
    </xf>
    <xf numFmtId="165" fontId="3" fillId="2" borderId="14" xfId="2" applyNumberFormat="1" applyFont="1" applyFill="1" applyBorder="1" applyAlignment="1">
      <alignment horizontal="center"/>
    </xf>
    <xf numFmtId="165" fontId="3" fillId="2" borderId="5" xfId="2" applyNumberFormat="1" applyFont="1" applyFill="1" applyBorder="1" applyAlignment="1">
      <alignment horizontal="center"/>
    </xf>
    <xf numFmtId="165" fontId="3" fillId="2" borderId="6" xfId="2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9" fontId="14" fillId="2" borderId="45" xfId="0" applyNumberFormat="1" applyFont="1" applyFill="1" applyBorder="1" applyAlignment="1">
      <alignment horizontal="center" vertical="center" wrapText="1"/>
    </xf>
    <xf numFmtId="165" fontId="3" fillId="7" borderId="46" xfId="2" applyNumberFormat="1" applyFont="1" applyFill="1" applyBorder="1"/>
    <xf numFmtId="166" fontId="3" fillId="2" borderId="46" xfId="1" applyNumberFormat="1" applyFont="1" applyFill="1" applyBorder="1"/>
    <xf numFmtId="166" fontId="3" fillId="2" borderId="47" xfId="1" applyNumberFormat="1" applyFont="1" applyFill="1" applyBorder="1"/>
    <xf numFmtId="165" fontId="3" fillId="2" borderId="46" xfId="2" applyNumberFormat="1" applyFont="1" applyFill="1" applyBorder="1" applyAlignment="1">
      <alignment horizontal="center"/>
    </xf>
    <xf numFmtId="165" fontId="3" fillId="2" borderId="47" xfId="2" applyNumberFormat="1" applyFont="1" applyFill="1" applyBorder="1" applyAlignment="1">
      <alignment horizontal="center"/>
    </xf>
    <xf numFmtId="0" fontId="7" fillId="2" borderId="43" xfId="0" applyNumberFormat="1" applyFont="1" applyFill="1" applyBorder="1" applyAlignment="1">
      <alignment horizontal="center" vertical="center" wrapText="1"/>
    </xf>
    <xf numFmtId="0" fontId="13" fillId="2" borderId="35" xfId="0" applyNumberFormat="1" applyFont="1" applyFill="1" applyBorder="1" applyAlignment="1">
      <alignment horizontal="center" vertical="center" wrapText="1"/>
    </xf>
    <xf numFmtId="0" fontId="7" fillId="2" borderId="33" xfId="0" applyFont="1" applyFill="1" applyBorder="1" applyAlignment="1">
      <alignment horizontal="left" vertical="top" wrapText="1"/>
    </xf>
    <xf numFmtId="0" fontId="7" fillId="2" borderId="32" xfId="0" applyFont="1" applyFill="1" applyBorder="1" applyAlignment="1">
      <alignment horizontal="left" vertical="top" wrapText="1"/>
    </xf>
    <xf numFmtId="0" fontId="13" fillId="2" borderId="33" xfId="0" applyNumberFormat="1" applyFont="1" applyFill="1" applyBorder="1" applyAlignment="1">
      <alignment horizontal="center" vertical="center" wrapText="1"/>
    </xf>
    <xf numFmtId="0" fontId="13" fillId="2" borderId="32" xfId="0" applyNumberFormat="1" applyFont="1" applyFill="1" applyBorder="1" applyAlignment="1">
      <alignment horizontal="center" vertical="center" wrapText="1"/>
    </xf>
    <xf numFmtId="0" fontId="7" fillId="2" borderId="34" xfId="0" applyFont="1" applyFill="1" applyBorder="1" applyAlignment="1">
      <alignment horizontal="left" vertical="center" wrapText="1"/>
    </xf>
    <xf numFmtId="0" fontId="7" fillId="2" borderId="42" xfId="0" applyFont="1" applyFill="1" applyBorder="1" applyAlignment="1">
      <alignment horizontal="left" vertical="center" wrapText="1"/>
    </xf>
    <xf numFmtId="0" fontId="7" fillId="2" borderId="33" xfId="0" applyFont="1" applyFill="1" applyBorder="1" applyAlignment="1">
      <alignment horizontal="center" vertical="center" wrapText="1"/>
    </xf>
    <xf numFmtId="0" fontId="7" fillId="2" borderId="32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/>
    </xf>
  </cellXfs>
  <cellStyles count="5">
    <cellStyle name="Lien hypertexte" xfId="3" builtinId="8" hidden="1"/>
    <cellStyle name="Lien hypertexte visité" xfId="4" builtinId="9" hidden="1"/>
    <cellStyle name="Milliers" xfId="1" builtinId="3"/>
    <cellStyle name="Normal" xfId="0" builtinId="0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Graph!$C$18</c:f>
              <c:strCache>
                <c:ptCount val="1"/>
                <c:pt idx="0">
                  <c:v>7%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Graph!$B$19:$B$67</c:f>
              <c:numCache>
                <c:formatCode>General</c:formatCode>
                <c:ptCount val="49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  <c:pt idx="5">
                  <c:v>2027</c:v>
                </c:pt>
                <c:pt idx="6">
                  <c:v>2028</c:v>
                </c:pt>
                <c:pt idx="7">
                  <c:v>2029</c:v>
                </c:pt>
                <c:pt idx="8">
                  <c:v>2030</c:v>
                </c:pt>
                <c:pt idx="9">
                  <c:v>2031</c:v>
                </c:pt>
                <c:pt idx="10">
                  <c:v>2032</c:v>
                </c:pt>
                <c:pt idx="11">
                  <c:v>2033</c:v>
                </c:pt>
                <c:pt idx="12">
                  <c:v>2034</c:v>
                </c:pt>
                <c:pt idx="13">
                  <c:v>2035</c:v>
                </c:pt>
                <c:pt idx="14">
                  <c:v>2036</c:v>
                </c:pt>
                <c:pt idx="15">
                  <c:v>2037</c:v>
                </c:pt>
                <c:pt idx="16">
                  <c:v>2038</c:v>
                </c:pt>
                <c:pt idx="17">
                  <c:v>2039</c:v>
                </c:pt>
                <c:pt idx="18">
                  <c:v>2040</c:v>
                </c:pt>
                <c:pt idx="19">
                  <c:v>2041</c:v>
                </c:pt>
                <c:pt idx="20">
                  <c:v>2042</c:v>
                </c:pt>
                <c:pt idx="21">
                  <c:v>2043</c:v>
                </c:pt>
                <c:pt idx="22">
                  <c:v>2044</c:v>
                </c:pt>
                <c:pt idx="23">
                  <c:v>2045</c:v>
                </c:pt>
                <c:pt idx="24">
                  <c:v>2046</c:v>
                </c:pt>
                <c:pt idx="25">
                  <c:v>2047</c:v>
                </c:pt>
                <c:pt idx="26">
                  <c:v>2048</c:v>
                </c:pt>
                <c:pt idx="27">
                  <c:v>2049</c:v>
                </c:pt>
                <c:pt idx="28">
                  <c:v>2050</c:v>
                </c:pt>
                <c:pt idx="29">
                  <c:v>2051</c:v>
                </c:pt>
                <c:pt idx="30">
                  <c:v>2052</c:v>
                </c:pt>
                <c:pt idx="31">
                  <c:v>2053</c:v>
                </c:pt>
                <c:pt idx="32">
                  <c:v>2054</c:v>
                </c:pt>
                <c:pt idx="33">
                  <c:v>2055</c:v>
                </c:pt>
                <c:pt idx="34">
                  <c:v>2056</c:v>
                </c:pt>
                <c:pt idx="35">
                  <c:v>2057</c:v>
                </c:pt>
                <c:pt idx="36">
                  <c:v>2058</c:v>
                </c:pt>
                <c:pt idx="37">
                  <c:v>2059</c:v>
                </c:pt>
                <c:pt idx="38">
                  <c:v>2060</c:v>
                </c:pt>
                <c:pt idx="39">
                  <c:v>2061</c:v>
                </c:pt>
                <c:pt idx="40">
                  <c:v>2062</c:v>
                </c:pt>
                <c:pt idx="41">
                  <c:v>2063</c:v>
                </c:pt>
                <c:pt idx="42">
                  <c:v>2064</c:v>
                </c:pt>
                <c:pt idx="43">
                  <c:v>2065</c:v>
                </c:pt>
                <c:pt idx="44">
                  <c:v>2066</c:v>
                </c:pt>
                <c:pt idx="45">
                  <c:v>2067</c:v>
                </c:pt>
                <c:pt idx="46">
                  <c:v>2068</c:v>
                </c:pt>
                <c:pt idx="47">
                  <c:v>2069</c:v>
                </c:pt>
                <c:pt idx="48">
                  <c:v>2070</c:v>
                </c:pt>
              </c:numCache>
            </c:numRef>
          </c:cat>
          <c:val>
            <c:numRef>
              <c:f>Graph!$C$19:$C$67</c:f>
              <c:numCache>
                <c:formatCode>_-* #\ ##0\ _€_-;\-* #\ ##0\ _€_-;_-* "-"??\ _€_-;_-@_-</c:formatCode>
                <c:ptCount val="49"/>
                <c:pt idx="1">
                  <c:v>30394.799999999999</c:v>
                </c:pt>
                <c:pt idx="2">
                  <c:v>30623.3</c:v>
                </c:pt>
                <c:pt idx="3">
                  <c:v>30687.608929999999</c:v>
                </c:pt>
                <c:pt idx="4">
                  <c:v>30702.952734464998</c:v>
                </c:pt>
                <c:pt idx="5">
                  <c:v>30739.796277746362</c:v>
                </c:pt>
                <c:pt idx="6">
                  <c:v>30856.607503601797</c:v>
                </c:pt>
                <c:pt idx="7">
                  <c:v>30992.376576617644</c:v>
                </c:pt>
                <c:pt idx="8">
                  <c:v>31162.834647789041</c:v>
                </c:pt>
                <c:pt idx="9">
                  <c:v>31340.462805281441</c:v>
                </c:pt>
                <c:pt idx="10">
                  <c:v>31506.567258149436</c:v>
                </c:pt>
                <c:pt idx="11">
                  <c:v>31664.100094440182</c:v>
                </c:pt>
                <c:pt idx="12">
                  <c:v>31749.593164695165</c:v>
                </c:pt>
                <c:pt idx="13">
                  <c:v>31838.492025556312</c:v>
                </c:pt>
                <c:pt idx="14">
                  <c:v>31905.352858809976</c:v>
                </c:pt>
                <c:pt idx="15">
                  <c:v>31956.401423384075</c:v>
                </c:pt>
                <c:pt idx="16">
                  <c:v>32010.727305803826</c:v>
                </c:pt>
                <c:pt idx="17">
                  <c:v>32071.547687684855</c:v>
                </c:pt>
                <c:pt idx="18">
                  <c:v>32110.033544910082</c:v>
                </c:pt>
                <c:pt idx="19">
                  <c:v>32119.666554973555</c:v>
                </c:pt>
                <c:pt idx="20">
                  <c:v>32119.666554973555</c:v>
                </c:pt>
                <c:pt idx="21">
                  <c:v>32090.758855074077</c:v>
                </c:pt>
                <c:pt idx="22">
                  <c:v>32049.040868562483</c:v>
                </c:pt>
                <c:pt idx="23">
                  <c:v>31994.557499085924</c:v>
                </c:pt>
                <c:pt idx="24">
                  <c:v>31908.172193838393</c:v>
                </c:pt>
                <c:pt idx="25">
                  <c:v>31818.829311695641</c:v>
                </c:pt>
                <c:pt idx="26">
                  <c:v>31717.009057898216</c:v>
                </c:pt>
                <c:pt idx="27">
                  <c:v>31615.514628912941</c:v>
                </c:pt>
                <c:pt idx="28">
                  <c:v>31495.375673323073</c:v>
                </c:pt>
                <c:pt idx="29">
                  <c:v>31372.543708197114</c:v>
                </c:pt>
                <c:pt idx="30">
                  <c:v>31250.190787735144</c:v>
                </c:pt>
                <c:pt idx="31">
                  <c:v>31125.190024584204</c:v>
                </c:pt>
                <c:pt idx="32">
                  <c:v>31003.801783488325</c:v>
                </c:pt>
                <c:pt idx="33">
                  <c:v>30892.188097067767</c:v>
                </c:pt>
                <c:pt idx="34">
                  <c:v>30765.530125869787</c:v>
                </c:pt>
                <c:pt idx="35">
                  <c:v>30642.468005366311</c:v>
                </c:pt>
                <c:pt idx="36">
                  <c:v>30519.898133344843</c:v>
                </c:pt>
                <c:pt idx="37">
                  <c:v>30400.870530624801</c:v>
                </c:pt>
                <c:pt idx="38">
                  <c:v>30276.22696144924</c:v>
                </c:pt>
                <c:pt idx="39">
                  <c:v>30146.039185515008</c:v>
                </c:pt>
                <c:pt idx="40">
                  <c:v>30013.396613098743</c:v>
                </c:pt>
                <c:pt idx="41">
                  <c:v>29878.336328339799</c:v>
                </c:pt>
                <c:pt idx="42">
                  <c:v>29737.908147596601</c:v>
                </c:pt>
                <c:pt idx="43">
                  <c:v>29589.21860685862</c:v>
                </c:pt>
                <c:pt idx="44">
                  <c:v>29429.436826381581</c:v>
                </c:pt>
                <c:pt idx="45">
                  <c:v>29276.403754884399</c:v>
                </c:pt>
                <c:pt idx="46">
                  <c:v>29130.021736109975</c:v>
                </c:pt>
                <c:pt idx="47">
                  <c:v>28981.458625255815</c:v>
                </c:pt>
                <c:pt idx="48">
                  <c:v>28865.532790754791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C3C-49F1-B5CC-3043E731B87A}"/>
            </c:ext>
          </c:extLst>
        </c:ser>
        <c:ser>
          <c:idx val="1"/>
          <c:order val="1"/>
          <c:tx>
            <c:strRef>
              <c:f>Graph!$D$18</c:f>
              <c:strCache>
                <c:ptCount val="1"/>
                <c:pt idx="0">
                  <c:v>5%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Graph!$B$19:$B$67</c:f>
              <c:numCache>
                <c:formatCode>General</c:formatCode>
                <c:ptCount val="49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  <c:pt idx="5">
                  <c:v>2027</c:v>
                </c:pt>
                <c:pt idx="6">
                  <c:v>2028</c:v>
                </c:pt>
                <c:pt idx="7">
                  <c:v>2029</c:v>
                </c:pt>
                <c:pt idx="8">
                  <c:v>2030</c:v>
                </c:pt>
                <c:pt idx="9">
                  <c:v>2031</c:v>
                </c:pt>
                <c:pt idx="10">
                  <c:v>2032</c:v>
                </c:pt>
                <c:pt idx="11">
                  <c:v>2033</c:v>
                </c:pt>
                <c:pt idx="12">
                  <c:v>2034</c:v>
                </c:pt>
                <c:pt idx="13">
                  <c:v>2035</c:v>
                </c:pt>
                <c:pt idx="14">
                  <c:v>2036</c:v>
                </c:pt>
                <c:pt idx="15">
                  <c:v>2037</c:v>
                </c:pt>
                <c:pt idx="16">
                  <c:v>2038</c:v>
                </c:pt>
                <c:pt idx="17">
                  <c:v>2039</c:v>
                </c:pt>
                <c:pt idx="18">
                  <c:v>2040</c:v>
                </c:pt>
                <c:pt idx="19">
                  <c:v>2041</c:v>
                </c:pt>
                <c:pt idx="20">
                  <c:v>2042</c:v>
                </c:pt>
                <c:pt idx="21">
                  <c:v>2043</c:v>
                </c:pt>
                <c:pt idx="22">
                  <c:v>2044</c:v>
                </c:pt>
                <c:pt idx="23">
                  <c:v>2045</c:v>
                </c:pt>
                <c:pt idx="24">
                  <c:v>2046</c:v>
                </c:pt>
                <c:pt idx="25">
                  <c:v>2047</c:v>
                </c:pt>
                <c:pt idx="26">
                  <c:v>2048</c:v>
                </c:pt>
                <c:pt idx="27">
                  <c:v>2049</c:v>
                </c:pt>
                <c:pt idx="28">
                  <c:v>2050</c:v>
                </c:pt>
                <c:pt idx="29">
                  <c:v>2051</c:v>
                </c:pt>
                <c:pt idx="30">
                  <c:v>2052</c:v>
                </c:pt>
                <c:pt idx="31">
                  <c:v>2053</c:v>
                </c:pt>
                <c:pt idx="32">
                  <c:v>2054</c:v>
                </c:pt>
                <c:pt idx="33">
                  <c:v>2055</c:v>
                </c:pt>
                <c:pt idx="34">
                  <c:v>2056</c:v>
                </c:pt>
                <c:pt idx="35">
                  <c:v>2057</c:v>
                </c:pt>
                <c:pt idx="36">
                  <c:v>2058</c:v>
                </c:pt>
                <c:pt idx="37">
                  <c:v>2059</c:v>
                </c:pt>
                <c:pt idx="38">
                  <c:v>2060</c:v>
                </c:pt>
                <c:pt idx="39">
                  <c:v>2061</c:v>
                </c:pt>
                <c:pt idx="40">
                  <c:v>2062</c:v>
                </c:pt>
                <c:pt idx="41">
                  <c:v>2063</c:v>
                </c:pt>
                <c:pt idx="42">
                  <c:v>2064</c:v>
                </c:pt>
                <c:pt idx="43">
                  <c:v>2065</c:v>
                </c:pt>
                <c:pt idx="44">
                  <c:v>2066</c:v>
                </c:pt>
                <c:pt idx="45">
                  <c:v>2067</c:v>
                </c:pt>
                <c:pt idx="46">
                  <c:v>2068</c:v>
                </c:pt>
                <c:pt idx="47">
                  <c:v>2069</c:v>
                </c:pt>
                <c:pt idx="48">
                  <c:v>2070</c:v>
                </c:pt>
              </c:numCache>
            </c:numRef>
          </c:cat>
          <c:val>
            <c:numRef>
              <c:f>Graph!$D$19:$D$67</c:f>
              <c:numCache>
                <c:formatCode>_-* #\ ##0\ _€_-;\-* #\ ##0\ _€_-;_-* "-"??\ _€_-;_-@_-</c:formatCode>
                <c:ptCount val="49"/>
                <c:pt idx="1">
                  <c:v>30394.799999999999</c:v>
                </c:pt>
                <c:pt idx="2">
                  <c:v>30623.3</c:v>
                </c:pt>
                <c:pt idx="3">
                  <c:v>30687.608929999999</c:v>
                </c:pt>
                <c:pt idx="4">
                  <c:v>30702.952734464998</c:v>
                </c:pt>
                <c:pt idx="5">
                  <c:v>30739.796277746362</c:v>
                </c:pt>
                <c:pt idx="6">
                  <c:v>30856.607503601797</c:v>
                </c:pt>
                <c:pt idx="7">
                  <c:v>30992.376576617644</c:v>
                </c:pt>
                <c:pt idx="8">
                  <c:v>31224.819400942277</c:v>
                </c:pt>
                <c:pt idx="9">
                  <c:v>31462.128028389438</c:v>
                </c:pt>
                <c:pt idx="10">
                  <c:v>31691.801562996687</c:v>
                </c:pt>
                <c:pt idx="11">
                  <c:v>31913.644173937661</c:v>
                </c:pt>
                <c:pt idx="12">
                  <c:v>32063.638301555166</c:v>
                </c:pt>
                <c:pt idx="13">
                  <c:v>32217.543765402625</c:v>
                </c:pt>
                <c:pt idx="14">
                  <c:v>32349.635694840777</c:v>
                </c:pt>
                <c:pt idx="15">
                  <c:v>32462.859419772722</c:v>
                </c:pt>
                <c:pt idx="16">
                  <c:v>32579.725713683907</c:v>
                </c:pt>
                <c:pt idx="17">
                  <c:v>32703.528671395907</c:v>
                </c:pt>
                <c:pt idx="18">
                  <c:v>32808.179963144379</c:v>
                </c:pt>
                <c:pt idx="19">
                  <c:v>32818.022417133318</c:v>
                </c:pt>
                <c:pt idx="20">
                  <c:v>32818.022417133318</c:v>
                </c:pt>
                <c:pt idx="21">
                  <c:v>32788.4861969579</c:v>
                </c:pt>
                <c:pt idx="22">
                  <c:v>32745.861164901857</c:v>
                </c:pt>
                <c:pt idx="23">
                  <c:v>32690.19320092152</c:v>
                </c:pt>
                <c:pt idx="24">
                  <c:v>32601.929679279034</c:v>
                </c:pt>
                <c:pt idx="25">
                  <c:v>32510.644276177052</c:v>
                </c:pt>
                <c:pt idx="26">
                  <c:v>32406.610214493285</c:v>
                </c:pt>
                <c:pt idx="27">
                  <c:v>32302.909061806909</c:v>
                </c:pt>
                <c:pt idx="28">
                  <c:v>32180.158007372043</c:v>
                </c:pt>
                <c:pt idx="29">
                  <c:v>32054.655391143293</c:v>
                </c:pt>
                <c:pt idx="30">
                  <c:v>31929.642235117833</c:v>
                </c:pt>
                <c:pt idx="31">
                  <c:v>31801.923666177361</c:v>
                </c:pt>
                <c:pt idx="32">
                  <c:v>31677.896163879272</c:v>
                </c:pt>
                <c:pt idx="33">
                  <c:v>31563.855737689304</c:v>
                </c:pt>
                <c:pt idx="34">
                  <c:v>31434.44392916478</c:v>
                </c:pt>
                <c:pt idx="35">
                  <c:v>31308.706153448118</c:v>
                </c:pt>
                <c:pt idx="36">
                  <c:v>31183.47132883433</c:v>
                </c:pt>
                <c:pt idx="37">
                  <c:v>31061.855790651873</c:v>
                </c:pt>
                <c:pt idx="38">
                  <c:v>30934.5021819102</c:v>
                </c:pt>
                <c:pt idx="39">
                  <c:v>30801.483822527989</c:v>
                </c:pt>
                <c:pt idx="40">
                  <c:v>30665.957293708867</c:v>
                </c:pt>
                <c:pt idx="41">
                  <c:v>30527.960485887183</c:v>
                </c:pt>
                <c:pt idx="42">
                  <c:v>30384.47907160351</c:v>
                </c:pt>
                <c:pt idx="43">
                  <c:v>30232.556676245491</c:v>
                </c:pt>
                <c:pt idx="44">
                  <c:v>30069.300870193769</c:v>
                </c:pt>
                <c:pt idx="45">
                  <c:v>29912.940505668765</c:v>
                </c:pt>
                <c:pt idx="46">
                  <c:v>29763.375803140421</c:v>
                </c:pt>
                <c:pt idx="47">
                  <c:v>29611.582586544406</c:v>
                </c:pt>
                <c:pt idx="48">
                  <c:v>29493.136256198228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C3C-49F1-B5CC-3043E731B87A}"/>
            </c:ext>
          </c:extLst>
        </c:ser>
        <c:ser>
          <c:idx val="3"/>
          <c:order val="2"/>
          <c:tx>
            <c:strRef>
              <c:f>Graph!$E$18</c:f>
              <c:strCache>
                <c:ptCount val="1"/>
                <c:pt idx="0">
                  <c:v>7% - avril 2025</c:v>
                </c:pt>
              </c:strCache>
            </c:strRef>
          </c:tx>
          <c:spPr>
            <a:ln w="28575" cap="rnd">
              <a:solidFill>
                <a:schemeClr val="accent2"/>
              </a:solidFill>
              <a:prstDash val="sysDash"/>
              <a:round/>
            </a:ln>
            <a:effectLst/>
          </c:spPr>
          <c:marker>
            <c:symbol val="none"/>
          </c:marker>
          <c:val>
            <c:numRef>
              <c:f>Graph!$E$19:$E$67</c:f>
              <c:numCache>
                <c:formatCode>_-* #\ ##0\ _€_-;\-* #\ ##0\ _€_-;_-* "-"??\ _€_-;_-@_-</c:formatCode>
                <c:ptCount val="49"/>
                <c:pt idx="1">
                  <c:v>30423.599999999999</c:v>
                </c:pt>
                <c:pt idx="2">
                  <c:v>30597.014520000001</c:v>
                </c:pt>
                <c:pt idx="3">
                  <c:v>30578.656311287999</c:v>
                </c:pt>
                <c:pt idx="4">
                  <c:v>30725.43386158218</c:v>
                </c:pt>
                <c:pt idx="5">
                  <c:v>30934.366811840937</c:v>
                </c:pt>
                <c:pt idx="6">
                  <c:v>31166.374562929745</c:v>
                </c:pt>
                <c:pt idx="7">
                  <c:v>31337.789623025859</c:v>
                </c:pt>
                <c:pt idx="8">
                  <c:v>31409.866539158818</c:v>
                </c:pt>
                <c:pt idx="9">
                  <c:v>31491.53219216063</c:v>
                </c:pt>
                <c:pt idx="10">
                  <c:v>31573.410175860245</c:v>
                </c:pt>
                <c:pt idx="11">
                  <c:v>31592.354221965761</c:v>
                </c:pt>
                <c:pt idx="12">
                  <c:v>31620.787340765524</c:v>
                </c:pt>
                <c:pt idx="13">
                  <c:v>31652.408128106286</c:v>
                </c:pt>
                <c:pt idx="14">
                  <c:v>31661.903850544717</c:v>
                </c:pt>
                <c:pt idx="15">
                  <c:v>31652.405279389557</c:v>
                </c:pt>
                <c:pt idx="16">
                  <c:v>31655.570519917495</c:v>
                </c:pt>
                <c:pt idx="17">
                  <c:v>31665.067191073471</c:v>
                </c:pt>
                <c:pt idx="18">
                  <c:v>31655.567670916149</c:v>
                </c:pt>
                <c:pt idx="19">
                  <c:v>31627.077660012324</c:v>
                </c:pt>
                <c:pt idx="20">
                  <c:v>31592.287874586309</c:v>
                </c:pt>
                <c:pt idx="21">
                  <c:v>31548.058671561888</c:v>
                </c:pt>
                <c:pt idx="22">
                  <c:v>31503.891389421704</c:v>
                </c:pt>
                <c:pt idx="23">
                  <c:v>31456.635552337575</c:v>
                </c:pt>
                <c:pt idx="24">
                  <c:v>31381.139627011966</c:v>
                </c:pt>
                <c:pt idx="25">
                  <c:v>31308.963005869839</c:v>
                </c:pt>
                <c:pt idx="26">
                  <c:v>31243.214183557513</c:v>
                </c:pt>
                <c:pt idx="27">
                  <c:v>31193.225040863821</c:v>
                </c:pt>
                <c:pt idx="28">
                  <c:v>31130.838590782092</c:v>
                </c:pt>
                <c:pt idx="29">
                  <c:v>31068.576913600526</c:v>
                </c:pt>
                <c:pt idx="30">
                  <c:v>31015.760332847407</c:v>
                </c:pt>
                <c:pt idx="31">
                  <c:v>30969.236692348139</c:v>
                </c:pt>
                <c:pt idx="32">
                  <c:v>30932.073608317318</c:v>
                </c:pt>
                <c:pt idx="33">
                  <c:v>30907.327949430663</c:v>
                </c:pt>
                <c:pt idx="34">
                  <c:v>30873.329888686287</c:v>
                </c:pt>
                <c:pt idx="35">
                  <c:v>30848.631224775338</c:v>
                </c:pt>
                <c:pt idx="36">
                  <c:v>30830.122046040473</c:v>
                </c:pt>
                <c:pt idx="37">
                  <c:v>30817.789997222058</c:v>
                </c:pt>
                <c:pt idx="38">
                  <c:v>30802.381102223448</c:v>
                </c:pt>
                <c:pt idx="39">
                  <c:v>30783.899673562115</c:v>
                </c:pt>
                <c:pt idx="40">
                  <c:v>30765.429333757973</c:v>
                </c:pt>
                <c:pt idx="41">
                  <c:v>30750.046619091096</c:v>
                </c:pt>
                <c:pt idx="42">
                  <c:v>30728.521586457733</c:v>
                </c:pt>
                <c:pt idx="43">
                  <c:v>30691.647360553983</c:v>
                </c:pt>
                <c:pt idx="44">
                  <c:v>30642.540724777096</c:v>
                </c:pt>
                <c:pt idx="45">
                  <c:v>30596.576913689929</c:v>
                </c:pt>
                <c:pt idx="46">
                  <c:v>30550.682048319395</c:v>
                </c:pt>
                <c:pt idx="47">
                  <c:v>30501.800957042084</c:v>
                </c:pt>
                <c:pt idx="48">
                  <c:v>30440.797355127997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8BC-46C0-9F9F-59DB2485CD70}"/>
            </c:ext>
          </c:extLst>
        </c:ser>
        <c:ser>
          <c:idx val="2"/>
          <c:order val="3"/>
          <c:tx>
            <c:strRef>
              <c:f>Graph!$F$18</c:f>
              <c:strCache>
                <c:ptCount val="1"/>
                <c:pt idx="0">
                  <c:v>10%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Graph!$B$19:$B$67</c:f>
              <c:numCache>
                <c:formatCode>General</c:formatCode>
                <c:ptCount val="49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  <c:pt idx="5">
                  <c:v>2027</c:v>
                </c:pt>
                <c:pt idx="6">
                  <c:v>2028</c:v>
                </c:pt>
                <c:pt idx="7">
                  <c:v>2029</c:v>
                </c:pt>
                <c:pt idx="8">
                  <c:v>2030</c:v>
                </c:pt>
                <c:pt idx="9">
                  <c:v>2031</c:v>
                </c:pt>
                <c:pt idx="10">
                  <c:v>2032</c:v>
                </c:pt>
                <c:pt idx="11">
                  <c:v>2033</c:v>
                </c:pt>
                <c:pt idx="12">
                  <c:v>2034</c:v>
                </c:pt>
                <c:pt idx="13">
                  <c:v>2035</c:v>
                </c:pt>
                <c:pt idx="14">
                  <c:v>2036</c:v>
                </c:pt>
                <c:pt idx="15">
                  <c:v>2037</c:v>
                </c:pt>
                <c:pt idx="16">
                  <c:v>2038</c:v>
                </c:pt>
                <c:pt idx="17">
                  <c:v>2039</c:v>
                </c:pt>
                <c:pt idx="18">
                  <c:v>2040</c:v>
                </c:pt>
                <c:pt idx="19">
                  <c:v>2041</c:v>
                </c:pt>
                <c:pt idx="20">
                  <c:v>2042</c:v>
                </c:pt>
                <c:pt idx="21">
                  <c:v>2043</c:v>
                </c:pt>
                <c:pt idx="22">
                  <c:v>2044</c:v>
                </c:pt>
                <c:pt idx="23">
                  <c:v>2045</c:v>
                </c:pt>
                <c:pt idx="24">
                  <c:v>2046</c:v>
                </c:pt>
                <c:pt idx="25">
                  <c:v>2047</c:v>
                </c:pt>
                <c:pt idx="26">
                  <c:v>2048</c:v>
                </c:pt>
                <c:pt idx="27">
                  <c:v>2049</c:v>
                </c:pt>
                <c:pt idx="28">
                  <c:v>2050</c:v>
                </c:pt>
                <c:pt idx="29">
                  <c:v>2051</c:v>
                </c:pt>
                <c:pt idx="30">
                  <c:v>2052</c:v>
                </c:pt>
                <c:pt idx="31">
                  <c:v>2053</c:v>
                </c:pt>
                <c:pt idx="32">
                  <c:v>2054</c:v>
                </c:pt>
                <c:pt idx="33">
                  <c:v>2055</c:v>
                </c:pt>
                <c:pt idx="34">
                  <c:v>2056</c:v>
                </c:pt>
                <c:pt idx="35">
                  <c:v>2057</c:v>
                </c:pt>
                <c:pt idx="36">
                  <c:v>2058</c:v>
                </c:pt>
                <c:pt idx="37">
                  <c:v>2059</c:v>
                </c:pt>
                <c:pt idx="38">
                  <c:v>2060</c:v>
                </c:pt>
                <c:pt idx="39">
                  <c:v>2061</c:v>
                </c:pt>
                <c:pt idx="40">
                  <c:v>2062</c:v>
                </c:pt>
                <c:pt idx="41">
                  <c:v>2063</c:v>
                </c:pt>
                <c:pt idx="42">
                  <c:v>2064</c:v>
                </c:pt>
                <c:pt idx="43">
                  <c:v>2065</c:v>
                </c:pt>
                <c:pt idx="44">
                  <c:v>2066</c:v>
                </c:pt>
                <c:pt idx="45">
                  <c:v>2067</c:v>
                </c:pt>
                <c:pt idx="46">
                  <c:v>2068</c:v>
                </c:pt>
                <c:pt idx="47">
                  <c:v>2069</c:v>
                </c:pt>
                <c:pt idx="48">
                  <c:v>2070</c:v>
                </c:pt>
              </c:numCache>
            </c:numRef>
          </c:cat>
          <c:val>
            <c:numRef>
              <c:f>Graph!$F$19:$F$67</c:f>
              <c:numCache>
                <c:formatCode>_-* #\ ##0\ _€_-;\-* #\ ##0\ _€_-;_-* "-"??\ _€_-;_-@_-</c:formatCode>
                <c:ptCount val="49"/>
                <c:pt idx="1">
                  <c:v>30394.799999999999</c:v>
                </c:pt>
                <c:pt idx="2">
                  <c:v>30623.3</c:v>
                </c:pt>
                <c:pt idx="3">
                  <c:v>30687.608929999999</c:v>
                </c:pt>
                <c:pt idx="4">
                  <c:v>30702.952734464998</c:v>
                </c:pt>
                <c:pt idx="5">
                  <c:v>30739.796277746362</c:v>
                </c:pt>
                <c:pt idx="6">
                  <c:v>30856.607503601797</c:v>
                </c:pt>
                <c:pt idx="7">
                  <c:v>30992.376576617644</c:v>
                </c:pt>
                <c:pt idx="8">
                  <c:v>31069.857518059187</c:v>
                </c:pt>
                <c:pt idx="9">
                  <c:v>31153.746133357945</c:v>
                </c:pt>
                <c:pt idx="10">
                  <c:v>31225.399749464668</c:v>
                </c:pt>
                <c:pt idx="11">
                  <c:v>31290.973088938546</c:v>
                </c:pt>
                <c:pt idx="12">
                  <c:v>31284.714894320761</c:v>
                </c:pt>
                <c:pt idx="13">
                  <c:v>31278.457951341898</c:v>
                </c:pt>
                <c:pt idx="14">
                  <c:v>31250.307339185689</c:v>
                </c:pt>
                <c:pt idx="15">
                  <c:v>31206.556908910828</c:v>
                </c:pt>
                <c:pt idx="16">
                  <c:v>31165.988384929246</c:v>
                </c:pt>
                <c:pt idx="17">
                  <c:v>31131.705797705825</c:v>
                </c:pt>
                <c:pt idx="18">
                  <c:v>31075.668727269956</c:v>
                </c:pt>
                <c:pt idx="19">
                  <c:v>31084.991427888137</c:v>
                </c:pt>
                <c:pt idx="20">
                  <c:v>31084.991427888137</c:v>
                </c:pt>
                <c:pt idx="21">
                  <c:v>31057.014935603038</c:v>
                </c:pt>
                <c:pt idx="22">
                  <c:v>31016.640816186755</c:v>
                </c:pt>
                <c:pt idx="23">
                  <c:v>30963.912526799235</c:v>
                </c:pt>
                <c:pt idx="24">
                  <c:v>30880.309962976877</c:v>
                </c:pt>
                <c:pt idx="25">
                  <c:v>30793.845095080538</c:v>
                </c:pt>
                <c:pt idx="26">
                  <c:v>30695.304790776281</c:v>
                </c:pt>
                <c:pt idx="27">
                  <c:v>30597.079815445799</c:v>
                </c:pt>
                <c:pt idx="28">
                  <c:v>30480.810912147106</c:v>
                </c:pt>
                <c:pt idx="29">
                  <c:v>30361.935749589731</c:v>
                </c:pt>
                <c:pt idx="30">
                  <c:v>30243.524200166328</c:v>
                </c:pt>
                <c:pt idx="31">
                  <c:v>30122.550103365662</c:v>
                </c:pt>
                <c:pt idx="32">
                  <c:v>30005.072157962539</c:v>
                </c:pt>
                <c:pt idx="33">
                  <c:v>29897.053898193873</c:v>
                </c:pt>
                <c:pt idx="34">
                  <c:v>29774.475977211277</c:v>
                </c:pt>
                <c:pt idx="35">
                  <c:v>29655.378073302432</c:v>
                </c:pt>
                <c:pt idx="36">
                  <c:v>29536.756561009224</c:v>
                </c:pt>
                <c:pt idx="37">
                  <c:v>29421.563210421285</c:v>
                </c:pt>
                <c:pt idx="38">
                  <c:v>29300.934801258561</c:v>
                </c:pt>
                <c:pt idx="39">
                  <c:v>29174.94078161315</c:v>
                </c:pt>
                <c:pt idx="40">
                  <c:v>29046.571042174051</c:v>
                </c:pt>
                <c:pt idx="41">
                  <c:v>28915.861472484274</c:v>
                </c:pt>
                <c:pt idx="42">
                  <c:v>28779.956923563597</c:v>
                </c:pt>
                <c:pt idx="43">
                  <c:v>28636.057138945776</c:v>
                </c:pt>
                <c:pt idx="44">
                  <c:v>28481.422430395469</c:v>
                </c:pt>
                <c:pt idx="45">
                  <c:v>28333.319033757416</c:v>
                </c:pt>
                <c:pt idx="46">
                  <c:v>28191.652438588626</c:v>
                </c:pt>
                <c:pt idx="47">
                  <c:v>28047.875011151824</c:v>
                </c:pt>
                <c:pt idx="48">
                  <c:v>27935.683511107218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C3C-49F1-B5CC-3043E731B8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05175807"/>
        <c:axId val="1605172895"/>
      </c:lineChart>
      <c:catAx>
        <c:axId val="16051758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605172895"/>
        <c:crosses val="autoZero"/>
        <c:auto val="1"/>
        <c:lblAlgn val="ctr"/>
        <c:lblOffset val="100"/>
        <c:noMultiLvlLbl val="0"/>
      </c:catAx>
      <c:valAx>
        <c:axId val="1605172895"/>
        <c:scaling>
          <c:orientation val="minMax"/>
          <c:min val="2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60517580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Graph!$I$18</c:f>
              <c:strCache>
                <c:ptCount val="1"/>
                <c:pt idx="0">
                  <c:v>7%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Graph!$H$19:$H$67</c:f>
              <c:numCache>
                <c:formatCode>General</c:formatCode>
                <c:ptCount val="49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  <c:pt idx="5">
                  <c:v>2027</c:v>
                </c:pt>
                <c:pt idx="6">
                  <c:v>2028</c:v>
                </c:pt>
                <c:pt idx="7">
                  <c:v>2029</c:v>
                </c:pt>
                <c:pt idx="8">
                  <c:v>2030</c:v>
                </c:pt>
                <c:pt idx="9">
                  <c:v>2031</c:v>
                </c:pt>
                <c:pt idx="10">
                  <c:v>2032</c:v>
                </c:pt>
                <c:pt idx="11">
                  <c:v>2033</c:v>
                </c:pt>
                <c:pt idx="12">
                  <c:v>2034</c:v>
                </c:pt>
                <c:pt idx="13">
                  <c:v>2035</c:v>
                </c:pt>
                <c:pt idx="14">
                  <c:v>2036</c:v>
                </c:pt>
                <c:pt idx="15">
                  <c:v>2037</c:v>
                </c:pt>
                <c:pt idx="16">
                  <c:v>2038</c:v>
                </c:pt>
                <c:pt idx="17">
                  <c:v>2039</c:v>
                </c:pt>
                <c:pt idx="18">
                  <c:v>2040</c:v>
                </c:pt>
                <c:pt idx="19">
                  <c:v>2041</c:v>
                </c:pt>
                <c:pt idx="20">
                  <c:v>2042</c:v>
                </c:pt>
                <c:pt idx="21">
                  <c:v>2043</c:v>
                </c:pt>
                <c:pt idx="22">
                  <c:v>2044</c:v>
                </c:pt>
                <c:pt idx="23">
                  <c:v>2045</c:v>
                </c:pt>
                <c:pt idx="24">
                  <c:v>2046</c:v>
                </c:pt>
                <c:pt idx="25">
                  <c:v>2047</c:v>
                </c:pt>
                <c:pt idx="26">
                  <c:v>2048</c:v>
                </c:pt>
                <c:pt idx="27">
                  <c:v>2049</c:v>
                </c:pt>
                <c:pt idx="28">
                  <c:v>2050</c:v>
                </c:pt>
                <c:pt idx="29">
                  <c:v>2051</c:v>
                </c:pt>
                <c:pt idx="30">
                  <c:v>2052</c:v>
                </c:pt>
                <c:pt idx="31">
                  <c:v>2053</c:v>
                </c:pt>
                <c:pt idx="32">
                  <c:v>2054</c:v>
                </c:pt>
                <c:pt idx="33">
                  <c:v>2055</c:v>
                </c:pt>
                <c:pt idx="34">
                  <c:v>2056</c:v>
                </c:pt>
                <c:pt idx="35">
                  <c:v>2057</c:v>
                </c:pt>
                <c:pt idx="36">
                  <c:v>2058</c:v>
                </c:pt>
                <c:pt idx="37">
                  <c:v>2059</c:v>
                </c:pt>
                <c:pt idx="38">
                  <c:v>2060</c:v>
                </c:pt>
                <c:pt idx="39">
                  <c:v>2061</c:v>
                </c:pt>
                <c:pt idx="40">
                  <c:v>2062</c:v>
                </c:pt>
                <c:pt idx="41">
                  <c:v>2063</c:v>
                </c:pt>
                <c:pt idx="42">
                  <c:v>2064</c:v>
                </c:pt>
                <c:pt idx="43">
                  <c:v>2065</c:v>
                </c:pt>
                <c:pt idx="44">
                  <c:v>2066</c:v>
                </c:pt>
                <c:pt idx="45">
                  <c:v>2067</c:v>
                </c:pt>
                <c:pt idx="46">
                  <c:v>2068</c:v>
                </c:pt>
                <c:pt idx="47">
                  <c:v>2069</c:v>
                </c:pt>
                <c:pt idx="48">
                  <c:v>2070</c:v>
                </c:pt>
              </c:numCache>
            </c:numRef>
          </c:cat>
          <c:val>
            <c:numRef>
              <c:f>Graph!$I$19:$I$67</c:f>
              <c:numCache>
                <c:formatCode>_-* #\ ##0\ _€_-;\-* #\ ##0\ _€_-;_-* "-"??\ _€_-;_-@_-</c:formatCode>
                <c:ptCount val="49"/>
                <c:pt idx="1">
                  <c:v>21253.131968924936</c:v>
                </c:pt>
                <c:pt idx="2">
                  <c:v>21338.144496800636</c:v>
                </c:pt>
                <c:pt idx="3">
                  <c:v>21318.296802976118</c:v>
                </c:pt>
                <c:pt idx="4">
                  <c:v>21254.008336275783</c:v>
                </c:pt>
                <c:pt idx="5">
                  <c:v>21209.293429725389</c:v>
                </c:pt>
                <c:pt idx="6">
                  <c:v>21269.439266699927</c:v>
                </c:pt>
                <c:pt idx="7">
                  <c:v>21354.420234144563</c:v>
                </c:pt>
                <c:pt idx="8">
                  <c:v>21425.581346679308</c:v>
                </c:pt>
                <c:pt idx="9">
                  <c:v>21600.920213845053</c:v>
                </c:pt>
                <c:pt idx="10">
                  <c:v>21776.259081010798</c:v>
                </c:pt>
                <c:pt idx="11">
                  <c:v>21951.597948176543</c:v>
                </c:pt>
                <c:pt idx="12">
                  <c:v>22050.466783712829</c:v>
                </c:pt>
                <c:pt idx="13">
                  <c:v>22150.088007033712</c:v>
                </c:pt>
                <c:pt idx="14">
                  <c:v>22228.257128216927</c:v>
                </c:pt>
                <c:pt idx="15">
                  <c:v>22290.786631191248</c:v>
                </c:pt>
                <c:pt idx="16">
                  <c:v>22353.994608694848</c:v>
                </c:pt>
                <c:pt idx="17">
                  <c:v>22421.17380740312</c:v>
                </c:pt>
                <c:pt idx="18">
                  <c:v>22468.031828730826</c:v>
                </c:pt>
                <c:pt idx="19">
                  <c:v>22489.111248234527</c:v>
                </c:pt>
                <c:pt idx="20">
                  <c:v>22501.455795711026</c:v>
                </c:pt>
                <c:pt idx="21">
                  <c:v>22491.35900779119</c:v>
                </c:pt>
                <c:pt idx="22">
                  <c:v>22469.875836009651</c:v>
                </c:pt>
                <c:pt idx="23">
                  <c:v>22437.733765535726</c:v>
                </c:pt>
                <c:pt idx="24">
                  <c:v>22381.957112536864</c:v>
                </c:pt>
                <c:pt idx="25">
                  <c:v>22324.618072230835</c:v>
                </c:pt>
                <c:pt idx="26">
                  <c:v>22258.568819342356</c:v>
                </c:pt>
                <c:pt idx="27">
                  <c:v>22193.393804753214</c:v>
                </c:pt>
                <c:pt idx="28">
                  <c:v>22114.433713975224</c:v>
                </c:pt>
                <c:pt idx="29">
                  <c:v>22033.671304533149</c:v>
                </c:pt>
                <c:pt idx="30">
                  <c:v>21953.584637787124</c:v>
                </c:pt>
                <c:pt idx="31">
                  <c:v>21871.517826323237</c:v>
                </c:pt>
                <c:pt idx="32">
                  <c:v>21792.010961364624</c:v>
                </c:pt>
                <c:pt idx="33">
                  <c:v>21719.458947677158</c:v>
                </c:pt>
                <c:pt idx="34">
                  <c:v>21635.145135968942</c:v>
                </c:pt>
                <c:pt idx="35">
                  <c:v>21552.292500683685</c:v>
                </c:pt>
                <c:pt idx="36">
                  <c:v>21469.302689850079</c:v>
                </c:pt>
                <c:pt idx="37">
                  <c:v>21388.522865289182</c:v>
                </c:pt>
                <c:pt idx="38">
                  <c:v>21303.18957919642</c:v>
                </c:pt>
                <c:pt idx="39">
                  <c:v>21213.405794373422</c:v>
                </c:pt>
                <c:pt idx="40">
                  <c:v>21121.455669871124</c:v>
                </c:pt>
                <c:pt idx="41">
                  <c:v>21027.356611835112</c:v>
                </c:pt>
                <c:pt idx="42">
                  <c:v>20928.938243562359</c:v>
                </c:pt>
                <c:pt idx="43">
                  <c:v>20823.973432425391</c:v>
                </c:pt>
                <c:pt idx="44">
                  <c:v>20710.242210081284</c:v>
                </c:pt>
                <c:pt idx="45">
                  <c:v>20601.49546375719</c:v>
                </c:pt>
                <c:pt idx="46">
                  <c:v>20497.539422561607</c:v>
                </c:pt>
                <c:pt idx="47">
                  <c:v>20391.884487013114</c:v>
                </c:pt>
                <c:pt idx="48">
                  <c:v>20310.772650964023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DD2-4155-92AD-18ED9BBDF788}"/>
            </c:ext>
          </c:extLst>
        </c:ser>
        <c:ser>
          <c:idx val="1"/>
          <c:order val="1"/>
          <c:tx>
            <c:strRef>
              <c:f>Graph!$J$18</c:f>
              <c:strCache>
                <c:ptCount val="1"/>
                <c:pt idx="0">
                  <c:v>5%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Graph!$H$19:$H$67</c:f>
              <c:numCache>
                <c:formatCode>General</c:formatCode>
                <c:ptCount val="49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  <c:pt idx="5">
                  <c:v>2027</c:v>
                </c:pt>
                <c:pt idx="6">
                  <c:v>2028</c:v>
                </c:pt>
                <c:pt idx="7">
                  <c:v>2029</c:v>
                </c:pt>
                <c:pt idx="8">
                  <c:v>2030</c:v>
                </c:pt>
                <c:pt idx="9">
                  <c:v>2031</c:v>
                </c:pt>
                <c:pt idx="10">
                  <c:v>2032</c:v>
                </c:pt>
                <c:pt idx="11">
                  <c:v>2033</c:v>
                </c:pt>
                <c:pt idx="12">
                  <c:v>2034</c:v>
                </c:pt>
                <c:pt idx="13">
                  <c:v>2035</c:v>
                </c:pt>
                <c:pt idx="14">
                  <c:v>2036</c:v>
                </c:pt>
                <c:pt idx="15">
                  <c:v>2037</c:v>
                </c:pt>
                <c:pt idx="16">
                  <c:v>2038</c:v>
                </c:pt>
                <c:pt idx="17">
                  <c:v>2039</c:v>
                </c:pt>
                <c:pt idx="18">
                  <c:v>2040</c:v>
                </c:pt>
                <c:pt idx="19">
                  <c:v>2041</c:v>
                </c:pt>
                <c:pt idx="20">
                  <c:v>2042</c:v>
                </c:pt>
                <c:pt idx="21">
                  <c:v>2043</c:v>
                </c:pt>
                <c:pt idx="22">
                  <c:v>2044</c:v>
                </c:pt>
                <c:pt idx="23">
                  <c:v>2045</c:v>
                </c:pt>
                <c:pt idx="24">
                  <c:v>2046</c:v>
                </c:pt>
                <c:pt idx="25">
                  <c:v>2047</c:v>
                </c:pt>
                <c:pt idx="26">
                  <c:v>2048</c:v>
                </c:pt>
                <c:pt idx="27">
                  <c:v>2049</c:v>
                </c:pt>
                <c:pt idx="28">
                  <c:v>2050</c:v>
                </c:pt>
                <c:pt idx="29">
                  <c:v>2051</c:v>
                </c:pt>
                <c:pt idx="30">
                  <c:v>2052</c:v>
                </c:pt>
                <c:pt idx="31">
                  <c:v>2053</c:v>
                </c:pt>
                <c:pt idx="32">
                  <c:v>2054</c:v>
                </c:pt>
                <c:pt idx="33">
                  <c:v>2055</c:v>
                </c:pt>
                <c:pt idx="34">
                  <c:v>2056</c:v>
                </c:pt>
                <c:pt idx="35">
                  <c:v>2057</c:v>
                </c:pt>
                <c:pt idx="36">
                  <c:v>2058</c:v>
                </c:pt>
                <c:pt idx="37">
                  <c:v>2059</c:v>
                </c:pt>
                <c:pt idx="38">
                  <c:v>2060</c:v>
                </c:pt>
                <c:pt idx="39">
                  <c:v>2061</c:v>
                </c:pt>
                <c:pt idx="40">
                  <c:v>2062</c:v>
                </c:pt>
                <c:pt idx="41">
                  <c:v>2063</c:v>
                </c:pt>
                <c:pt idx="42">
                  <c:v>2064</c:v>
                </c:pt>
                <c:pt idx="43">
                  <c:v>2065</c:v>
                </c:pt>
                <c:pt idx="44">
                  <c:v>2066</c:v>
                </c:pt>
                <c:pt idx="45">
                  <c:v>2067</c:v>
                </c:pt>
                <c:pt idx="46">
                  <c:v>2068</c:v>
                </c:pt>
                <c:pt idx="47">
                  <c:v>2069</c:v>
                </c:pt>
                <c:pt idx="48">
                  <c:v>2070</c:v>
                </c:pt>
              </c:numCache>
            </c:numRef>
          </c:cat>
          <c:val>
            <c:numRef>
              <c:f>Graph!$J$19:$J$67</c:f>
              <c:numCache>
                <c:formatCode>_-* #\ ##0\ _€_-;\-* #\ ##0\ _€_-;_-* "-"??\ _€_-;_-@_-</c:formatCode>
                <c:ptCount val="49"/>
                <c:pt idx="1">
                  <c:v>21253.131968924936</c:v>
                </c:pt>
                <c:pt idx="2">
                  <c:v>21338.144496800636</c:v>
                </c:pt>
                <c:pt idx="3">
                  <c:v>21318.296802976118</c:v>
                </c:pt>
                <c:pt idx="4">
                  <c:v>21254.008336275783</c:v>
                </c:pt>
                <c:pt idx="5">
                  <c:v>21209.293429725389</c:v>
                </c:pt>
                <c:pt idx="6">
                  <c:v>21269.439266699927</c:v>
                </c:pt>
                <c:pt idx="7">
                  <c:v>21354.420234144563</c:v>
                </c:pt>
                <c:pt idx="8">
                  <c:v>21425.581346679308</c:v>
                </c:pt>
                <c:pt idx="9">
                  <c:v>21654.270433109992</c:v>
                </c:pt>
                <c:pt idx="10">
                  <c:v>21882.95951954068</c:v>
                </c:pt>
                <c:pt idx="11">
                  <c:v>22111.648605971361</c:v>
                </c:pt>
                <c:pt idx="12">
                  <c:v>22265.762511821631</c:v>
                </c:pt>
                <c:pt idx="13">
                  <c:v>22421.061860677783</c:v>
                </c:pt>
                <c:pt idx="14">
                  <c:v>22555.155634321898</c:v>
                </c:pt>
                <c:pt idx="15">
                  <c:v>22671.019651771985</c:v>
                </c:pt>
                <c:pt idx="16">
                  <c:v>22787.874685658444</c:v>
                </c:pt>
                <c:pt idx="17">
                  <c:v>22909.071456795773</c:v>
                </c:pt>
                <c:pt idx="18">
                  <c:v>23012.735885191832</c:v>
                </c:pt>
                <c:pt idx="19">
                  <c:v>23033.943027413126</c:v>
                </c:pt>
                <c:pt idx="20">
                  <c:v>23046.256850427064</c:v>
                </c:pt>
                <c:pt idx="21">
                  <c:v>23035.644467870094</c:v>
                </c:pt>
                <c:pt idx="22">
                  <c:v>23013.434422015878</c:v>
                </c:pt>
                <c:pt idx="23">
                  <c:v>22980.353227321128</c:v>
                </c:pt>
                <c:pt idx="24">
                  <c:v>22923.099541996988</c:v>
                </c:pt>
                <c:pt idx="25">
                  <c:v>22864.232035906232</c:v>
                </c:pt>
                <c:pt idx="26">
                  <c:v>22796.442604293694</c:v>
                </c:pt>
                <c:pt idx="27">
                  <c:v>22729.531329702306</c:v>
                </c:pt>
                <c:pt idx="28">
                  <c:v>22648.52053892412</c:v>
                </c:pt>
                <c:pt idx="29">
                  <c:v>22565.661541978152</c:v>
                </c:pt>
                <c:pt idx="30">
                  <c:v>22483.485566497333</c:v>
                </c:pt>
                <c:pt idx="31">
                  <c:v>22399.284846243336</c:v>
                </c:pt>
                <c:pt idx="32">
                  <c:v>22317.705274006905</c:v>
                </c:pt>
                <c:pt idx="33">
                  <c:v>22243.246078154349</c:v>
                </c:pt>
                <c:pt idx="34">
                  <c:v>22156.7729518101</c:v>
                </c:pt>
                <c:pt idx="35">
                  <c:v>22071.82462629916</c:v>
                </c:pt>
                <c:pt idx="36">
                  <c:v>21986.748674269198</c:v>
                </c:pt>
                <c:pt idx="37">
                  <c:v>21903.943466951016</c:v>
                </c:pt>
                <c:pt idx="38">
                  <c:v>21816.491083416884</c:v>
                </c:pt>
                <c:pt idx="39">
                  <c:v>21724.4955724836</c:v>
                </c:pt>
                <c:pt idx="40">
                  <c:v>21630.293196208178</c:v>
                </c:pt>
                <c:pt idx="41">
                  <c:v>21533.90201108054</c:v>
                </c:pt>
                <c:pt idx="42">
                  <c:v>21433.101858461207</c:v>
                </c:pt>
                <c:pt idx="43">
                  <c:v>21325.617025999272</c:v>
                </c:pt>
                <c:pt idx="44">
                  <c:v>21209.18011844908</c:v>
                </c:pt>
                <c:pt idx="45">
                  <c:v>21097.841517034951</c:v>
                </c:pt>
                <c:pt idx="46">
                  <c:v>20991.406106462709</c:v>
                </c:pt>
                <c:pt idx="47">
                  <c:v>20883.23523214419</c:v>
                </c:pt>
                <c:pt idx="48">
                  <c:v>20800.15685891375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DD2-4155-92AD-18ED9BBDF788}"/>
            </c:ext>
          </c:extLst>
        </c:ser>
        <c:ser>
          <c:idx val="3"/>
          <c:order val="2"/>
          <c:tx>
            <c:strRef>
              <c:f>Graph!$K$18</c:f>
              <c:strCache>
                <c:ptCount val="1"/>
                <c:pt idx="0">
                  <c:v>7% - avril 2025</c:v>
                </c:pt>
              </c:strCache>
            </c:strRef>
          </c:tx>
          <c:spPr>
            <a:ln w="28575" cap="rnd">
              <a:solidFill>
                <a:schemeClr val="accent2"/>
              </a:solidFill>
              <a:prstDash val="sysDash"/>
              <a:round/>
            </a:ln>
            <a:effectLst/>
          </c:spPr>
          <c:marker>
            <c:symbol val="none"/>
          </c:marker>
          <c:val>
            <c:numRef>
              <c:f>Graph!$K$19:$K$67</c:f>
              <c:numCache>
                <c:formatCode>_-* #\ ##0\ _€_-;\-* #\ ##0\ _€_-;_-* "-"??\ _€_-;_-@_-</c:formatCode>
                <c:ptCount val="49"/>
                <c:pt idx="1">
                  <c:v>21281.931968924935</c:v>
                </c:pt>
                <c:pt idx="2">
                  <c:v>21367.059696800636</c:v>
                </c:pt>
                <c:pt idx="3">
                  <c:v>21271.864728358647</c:v>
                </c:pt>
                <c:pt idx="4">
                  <c:v>21334.825110941551</c:v>
                </c:pt>
                <c:pt idx="5">
                  <c:v>21475.581111380059</c:v>
                </c:pt>
                <c:pt idx="6">
                  <c:v>21646.946292385623</c:v>
                </c:pt>
                <c:pt idx="7">
                  <c:v>21768.069887626716</c:v>
                </c:pt>
                <c:pt idx="8">
                  <c:v>21923.95915927137</c:v>
                </c:pt>
                <c:pt idx="9">
                  <c:v>22079.84843091603</c:v>
                </c:pt>
                <c:pt idx="10">
                  <c:v>22235.737702560691</c:v>
                </c:pt>
                <c:pt idx="11">
                  <c:v>22275.664386921377</c:v>
                </c:pt>
                <c:pt idx="12">
                  <c:v>22321.980131155473</c:v>
                </c:pt>
                <c:pt idx="13">
                  <c:v>22370.573157214119</c:v>
                </c:pt>
                <c:pt idx="14">
                  <c:v>22398.398447218031</c:v>
                </c:pt>
                <c:pt idx="15">
                  <c:v>22408.09102257093</c:v>
                </c:pt>
                <c:pt idx="16">
                  <c:v>22426.957960946675</c:v>
                </c:pt>
                <c:pt idx="17">
                  <c:v>22449.928424811158</c:v>
                </c:pt>
                <c:pt idx="18">
                  <c:v>22455.690978243969</c:v>
                </c:pt>
                <c:pt idx="19">
                  <c:v>22447.702161390345</c:v>
                </c:pt>
                <c:pt idx="20">
                  <c:v>22434.651957343736</c:v>
                </c:pt>
                <c:pt idx="21">
                  <c:v>22414.043619143464</c:v>
                </c:pt>
                <c:pt idx="22">
                  <c:v>22391.371318984457</c:v>
                </c:pt>
                <c:pt idx="23">
                  <c:v>22365.169122701831</c:v>
                </c:pt>
                <c:pt idx="24">
                  <c:v>22318.078848812664</c:v>
                </c:pt>
                <c:pt idx="25">
                  <c:v>22273.854752204003</c:v>
                </c:pt>
                <c:pt idx="26">
                  <c:v>22234.865065971462</c:v>
                </c:pt>
                <c:pt idx="27">
                  <c:v>22208.074057041493</c:v>
                </c:pt>
                <c:pt idx="28">
                  <c:v>22172.076394966112</c:v>
                </c:pt>
                <c:pt idx="29">
                  <c:v>22136.243626820258</c:v>
                </c:pt>
                <c:pt idx="30">
                  <c:v>22107.528329702774</c:v>
                </c:pt>
                <c:pt idx="31">
                  <c:v>22083.37162356027</c:v>
                </c:pt>
                <c:pt idx="32">
                  <c:v>22065.897178223913</c:v>
                </c:pt>
                <c:pt idx="33">
                  <c:v>22057.193386192997</c:v>
                </c:pt>
                <c:pt idx="34">
                  <c:v>22041.132331853281</c:v>
                </c:pt>
                <c:pt idx="35">
                  <c:v>22030.765858159164</c:v>
                </c:pt>
                <c:pt idx="36">
                  <c:v>22024.466500941908</c:v>
                </c:pt>
                <c:pt idx="37">
                  <c:v>22022.290607647687</c:v>
                </c:pt>
                <c:pt idx="38">
                  <c:v>22017.379809724684</c:v>
                </c:pt>
                <c:pt idx="39">
                  <c:v>22009.81258658451</c:v>
                </c:pt>
                <c:pt idx="40">
                  <c:v>22001.901651990167</c:v>
                </c:pt>
                <c:pt idx="41">
                  <c:v>21995.989912850026</c:v>
                </c:pt>
                <c:pt idx="42">
                  <c:v>21985.260066393083</c:v>
                </c:pt>
                <c:pt idx="43">
                  <c:v>21962.709469210178</c:v>
                </c:pt>
                <c:pt idx="44">
                  <c:v>21930.586333085277</c:v>
                </c:pt>
                <c:pt idx="45">
                  <c:v>21900.688154890868</c:v>
                </c:pt>
                <c:pt idx="46">
                  <c:v>21870.61548271096</c:v>
                </c:pt>
                <c:pt idx="47">
                  <c:v>21838.246170042919</c:v>
                </c:pt>
                <c:pt idx="48">
                  <c:v>21796.742017937075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E6-4AF4-8EA1-DDCB12B45544}"/>
            </c:ext>
          </c:extLst>
        </c:ser>
        <c:ser>
          <c:idx val="2"/>
          <c:order val="3"/>
          <c:tx>
            <c:strRef>
              <c:f>Graph!$L$18</c:f>
              <c:strCache>
                <c:ptCount val="1"/>
                <c:pt idx="0">
                  <c:v>10%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Graph!$H$19:$H$67</c:f>
              <c:numCache>
                <c:formatCode>General</c:formatCode>
                <c:ptCount val="49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  <c:pt idx="5">
                  <c:v>2027</c:v>
                </c:pt>
                <c:pt idx="6">
                  <c:v>2028</c:v>
                </c:pt>
                <c:pt idx="7">
                  <c:v>2029</c:v>
                </c:pt>
                <c:pt idx="8">
                  <c:v>2030</c:v>
                </c:pt>
                <c:pt idx="9">
                  <c:v>2031</c:v>
                </c:pt>
                <c:pt idx="10">
                  <c:v>2032</c:v>
                </c:pt>
                <c:pt idx="11">
                  <c:v>2033</c:v>
                </c:pt>
                <c:pt idx="12">
                  <c:v>2034</c:v>
                </c:pt>
                <c:pt idx="13">
                  <c:v>2035</c:v>
                </c:pt>
                <c:pt idx="14">
                  <c:v>2036</c:v>
                </c:pt>
                <c:pt idx="15">
                  <c:v>2037</c:v>
                </c:pt>
                <c:pt idx="16">
                  <c:v>2038</c:v>
                </c:pt>
                <c:pt idx="17">
                  <c:v>2039</c:v>
                </c:pt>
                <c:pt idx="18">
                  <c:v>2040</c:v>
                </c:pt>
                <c:pt idx="19">
                  <c:v>2041</c:v>
                </c:pt>
                <c:pt idx="20">
                  <c:v>2042</c:v>
                </c:pt>
                <c:pt idx="21">
                  <c:v>2043</c:v>
                </c:pt>
                <c:pt idx="22">
                  <c:v>2044</c:v>
                </c:pt>
                <c:pt idx="23">
                  <c:v>2045</c:v>
                </c:pt>
                <c:pt idx="24">
                  <c:v>2046</c:v>
                </c:pt>
                <c:pt idx="25">
                  <c:v>2047</c:v>
                </c:pt>
                <c:pt idx="26">
                  <c:v>2048</c:v>
                </c:pt>
                <c:pt idx="27">
                  <c:v>2049</c:v>
                </c:pt>
                <c:pt idx="28">
                  <c:v>2050</c:v>
                </c:pt>
                <c:pt idx="29">
                  <c:v>2051</c:v>
                </c:pt>
                <c:pt idx="30">
                  <c:v>2052</c:v>
                </c:pt>
                <c:pt idx="31">
                  <c:v>2053</c:v>
                </c:pt>
                <c:pt idx="32">
                  <c:v>2054</c:v>
                </c:pt>
                <c:pt idx="33">
                  <c:v>2055</c:v>
                </c:pt>
                <c:pt idx="34">
                  <c:v>2056</c:v>
                </c:pt>
                <c:pt idx="35">
                  <c:v>2057</c:v>
                </c:pt>
                <c:pt idx="36">
                  <c:v>2058</c:v>
                </c:pt>
                <c:pt idx="37">
                  <c:v>2059</c:v>
                </c:pt>
                <c:pt idx="38">
                  <c:v>2060</c:v>
                </c:pt>
                <c:pt idx="39">
                  <c:v>2061</c:v>
                </c:pt>
                <c:pt idx="40">
                  <c:v>2062</c:v>
                </c:pt>
                <c:pt idx="41">
                  <c:v>2063</c:v>
                </c:pt>
                <c:pt idx="42">
                  <c:v>2064</c:v>
                </c:pt>
                <c:pt idx="43">
                  <c:v>2065</c:v>
                </c:pt>
                <c:pt idx="44">
                  <c:v>2066</c:v>
                </c:pt>
                <c:pt idx="45">
                  <c:v>2067</c:v>
                </c:pt>
                <c:pt idx="46">
                  <c:v>2068</c:v>
                </c:pt>
                <c:pt idx="47">
                  <c:v>2069</c:v>
                </c:pt>
                <c:pt idx="48">
                  <c:v>2070</c:v>
                </c:pt>
              </c:numCache>
            </c:numRef>
          </c:cat>
          <c:val>
            <c:numRef>
              <c:f>Graph!$L$19:$L$67</c:f>
              <c:numCache>
                <c:formatCode>_-* #\ ##0\ _€_-;\-* #\ ##0\ _€_-;_-* "-"??\ _€_-;_-@_-</c:formatCode>
                <c:ptCount val="49"/>
                <c:pt idx="1">
                  <c:v>21253.131968924936</c:v>
                </c:pt>
                <c:pt idx="2">
                  <c:v>21338.144496800636</c:v>
                </c:pt>
                <c:pt idx="3">
                  <c:v>21318.296802976118</c:v>
                </c:pt>
                <c:pt idx="4">
                  <c:v>21254.008336275783</c:v>
                </c:pt>
                <c:pt idx="5">
                  <c:v>21209.293429725389</c:v>
                </c:pt>
                <c:pt idx="6">
                  <c:v>21269.439266699927</c:v>
                </c:pt>
                <c:pt idx="7">
                  <c:v>21354.420234144563</c:v>
                </c:pt>
                <c:pt idx="8">
                  <c:v>21425.581346679308</c:v>
                </c:pt>
                <c:pt idx="9">
                  <c:v>21520.736966445769</c:v>
                </c:pt>
                <c:pt idx="10">
                  <c:v>21615.892586212231</c:v>
                </c:pt>
                <c:pt idx="11">
                  <c:v>21711.048205978688</c:v>
                </c:pt>
                <c:pt idx="12">
                  <c:v>21730.859362514868</c:v>
                </c:pt>
                <c:pt idx="13">
                  <c:v>21748.478422734061</c:v>
                </c:pt>
                <c:pt idx="14">
                  <c:v>21744.689761994377</c:v>
                </c:pt>
                <c:pt idx="15">
                  <c:v>21725.386647597064</c:v>
                </c:pt>
                <c:pt idx="16">
                  <c:v>21706.681958765599</c:v>
                </c:pt>
                <c:pt idx="17">
                  <c:v>21691.782857175524</c:v>
                </c:pt>
                <c:pt idx="18">
                  <c:v>21656.988378917373</c:v>
                </c:pt>
                <c:pt idx="19">
                  <c:v>21677.87835331617</c:v>
                </c:pt>
                <c:pt idx="20">
                  <c:v>21690.269276046045</c:v>
                </c:pt>
                <c:pt idx="21">
                  <c:v>21680.940703892429</c:v>
                </c:pt>
                <c:pt idx="22">
                  <c:v>21660.540211658448</c:v>
                </c:pt>
                <c:pt idx="23">
                  <c:v>21629.796765261435</c:v>
                </c:pt>
                <c:pt idx="24">
                  <c:v>21576.219594155435</c:v>
                </c:pt>
                <c:pt idx="25">
                  <c:v>21521.156643975741</c:v>
                </c:pt>
                <c:pt idx="26">
                  <c:v>21457.698714700779</c:v>
                </c:pt>
                <c:pt idx="27">
                  <c:v>21395.109221759889</c:v>
                </c:pt>
                <c:pt idx="28">
                  <c:v>21319.202804143926</c:v>
                </c:pt>
                <c:pt idx="29">
                  <c:v>21241.562396768368</c:v>
                </c:pt>
                <c:pt idx="30">
                  <c:v>21164.586911597198</c:v>
                </c:pt>
                <c:pt idx="31">
                  <c:v>21085.697683002094</c:v>
                </c:pt>
                <c:pt idx="32">
                  <c:v>21009.277275844601</c:v>
                </c:pt>
                <c:pt idx="33">
                  <c:v>20939.56526528153</c:v>
                </c:pt>
                <c:pt idx="34">
                  <c:v>20858.466809478254</c:v>
                </c:pt>
                <c:pt idx="35">
                  <c:v>20778.734742149856</c:v>
                </c:pt>
                <c:pt idx="36">
                  <c:v>20698.851256645259</c:v>
                </c:pt>
                <c:pt idx="37">
                  <c:v>20621.087276769209</c:v>
                </c:pt>
                <c:pt idx="38">
                  <c:v>20538.909341209313</c:v>
                </c:pt>
                <c:pt idx="39">
                  <c:v>20452.418798414586</c:v>
                </c:pt>
                <c:pt idx="40">
                  <c:v>20363.822234283944</c:v>
                </c:pt>
                <c:pt idx="41">
                  <c:v>20273.136086190825</c:v>
                </c:pt>
                <c:pt idx="42">
                  <c:v>20178.264095432602</c:v>
                </c:pt>
                <c:pt idx="43">
                  <c:v>20077.051452429023</c:v>
                </c:pt>
                <c:pt idx="44">
                  <c:v>19967.348793516208</c:v>
                </c:pt>
                <c:pt idx="45">
                  <c:v>19862.461135282298</c:v>
                </c:pt>
                <c:pt idx="46">
                  <c:v>19762.196702221379</c:v>
                </c:pt>
                <c:pt idx="47">
                  <c:v>19660.287816448097</c:v>
                </c:pt>
                <c:pt idx="48">
                  <c:v>19582.104079034747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DD2-4155-92AD-18ED9BBDF7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05175807"/>
        <c:axId val="1605172895"/>
      </c:lineChart>
      <c:catAx>
        <c:axId val="1605175807"/>
        <c:scaling>
          <c:orientation val="minMax"/>
        </c:scaling>
        <c:delete val="0"/>
        <c:axPos val="t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605172895"/>
        <c:crosses val="max"/>
        <c:auto val="1"/>
        <c:lblAlgn val="ctr"/>
        <c:lblOffset val="100"/>
        <c:noMultiLvlLbl val="0"/>
      </c:catAx>
      <c:valAx>
        <c:axId val="16051728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60517580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Graph!$O$18</c:f>
              <c:strCache>
                <c:ptCount val="1"/>
                <c:pt idx="0">
                  <c:v>7%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Graph!$N$19:$N$67</c:f>
              <c:numCache>
                <c:formatCode>General</c:formatCode>
                <c:ptCount val="49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  <c:pt idx="5">
                  <c:v>2027</c:v>
                </c:pt>
                <c:pt idx="6">
                  <c:v>2028</c:v>
                </c:pt>
                <c:pt idx="7">
                  <c:v>2029</c:v>
                </c:pt>
                <c:pt idx="8">
                  <c:v>2030</c:v>
                </c:pt>
                <c:pt idx="9">
                  <c:v>2031</c:v>
                </c:pt>
                <c:pt idx="10">
                  <c:v>2032</c:v>
                </c:pt>
                <c:pt idx="11">
                  <c:v>2033</c:v>
                </c:pt>
                <c:pt idx="12">
                  <c:v>2034</c:v>
                </c:pt>
                <c:pt idx="13">
                  <c:v>2035</c:v>
                </c:pt>
                <c:pt idx="14">
                  <c:v>2036</c:v>
                </c:pt>
                <c:pt idx="15">
                  <c:v>2037</c:v>
                </c:pt>
                <c:pt idx="16">
                  <c:v>2038</c:v>
                </c:pt>
                <c:pt idx="17">
                  <c:v>2039</c:v>
                </c:pt>
                <c:pt idx="18">
                  <c:v>2040</c:v>
                </c:pt>
                <c:pt idx="19">
                  <c:v>2041</c:v>
                </c:pt>
                <c:pt idx="20">
                  <c:v>2042</c:v>
                </c:pt>
                <c:pt idx="21">
                  <c:v>2043</c:v>
                </c:pt>
                <c:pt idx="22">
                  <c:v>2044</c:v>
                </c:pt>
                <c:pt idx="23">
                  <c:v>2045</c:v>
                </c:pt>
                <c:pt idx="24">
                  <c:v>2046</c:v>
                </c:pt>
                <c:pt idx="25">
                  <c:v>2047</c:v>
                </c:pt>
                <c:pt idx="26">
                  <c:v>2048</c:v>
                </c:pt>
                <c:pt idx="27">
                  <c:v>2049</c:v>
                </c:pt>
                <c:pt idx="28">
                  <c:v>2050</c:v>
                </c:pt>
                <c:pt idx="29">
                  <c:v>2051</c:v>
                </c:pt>
                <c:pt idx="30">
                  <c:v>2052</c:v>
                </c:pt>
                <c:pt idx="31">
                  <c:v>2053</c:v>
                </c:pt>
                <c:pt idx="32">
                  <c:v>2054</c:v>
                </c:pt>
                <c:pt idx="33">
                  <c:v>2055</c:v>
                </c:pt>
                <c:pt idx="34">
                  <c:v>2056</c:v>
                </c:pt>
                <c:pt idx="35">
                  <c:v>2057</c:v>
                </c:pt>
                <c:pt idx="36">
                  <c:v>2058</c:v>
                </c:pt>
                <c:pt idx="37">
                  <c:v>2059</c:v>
                </c:pt>
                <c:pt idx="38">
                  <c:v>2060</c:v>
                </c:pt>
                <c:pt idx="39">
                  <c:v>2061</c:v>
                </c:pt>
                <c:pt idx="40">
                  <c:v>2062</c:v>
                </c:pt>
                <c:pt idx="41">
                  <c:v>2063</c:v>
                </c:pt>
                <c:pt idx="42">
                  <c:v>2064</c:v>
                </c:pt>
                <c:pt idx="43">
                  <c:v>2065</c:v>
                </c:pt>
                <c:pt idx="44">
                  <c:v>2066</c:v>
                </c:pt>
                <c:pt idx="45">
                  <c:v>2067</c:v>
                </c:pt>
                <c:pt idx="46">
                  <c:v>2068</c:v>
                </c:pt>
                <c:pt idx="47">
                  <c:v>2069</c:v>
                </c:pt>
                <c:pt idx="48">
                  <c:v>2070</c:v>
                </c:pt>
              </c:numCache>
            </c:numRef>
          </c:cat>
          <c:val>
            <c:numRef>
              <c:f>Graph!$O$19:$O$67</c:f>
              <c:numCache>
                <c:formatCode>_-* #\ ##0\ _€_-;\-* #\ ##0\ _€_-;_-* "-"??\ _€_-;_-@_-</c:formatCode>
                <c:ptCount val="49"/>
                <c:pt idx="1">
                  <c:v>2011.84</c:v>
                </c:pt>
                <c:pt idx="2">
                  <c:v>1970.82</c:v>
                </c:pt>
                <c:pt idx="3">
                  <c:v>1953.2399999999998</c:v>
                </c:pt>
                <c:pt idx="4">
                  <c:v>1946.96</c:v>
                </c:pt>
                <c:pt idx="5">
                  <c:v>1940.96</c:v>
                </c:pt>
                <c:pt idx="6">
                  <c:v>1936.48</c:v>
                </c:pt>
                <c:pt idx="7">
                  <c:v>1932.12</c:v>
                </c:pt>
                <c:pt idx="8">
                  <c:v>1927.8600000000001</c:v>
                </c:pt>
                <c:pt idx="9">
                  <c:v>1924</c:v>
                </c:pt>
                <c:pt idx="10">
                  <c:v>1919.96</c:v>
                </c:pt>
                <c:pt idx="11">
                  <c:v>1916.48</c:v>
                </c:pt>
                <c:pt idx="12">
                  <c:v>1913.2599999999998</c:v>
                </c:pt>
                <c:pt idx="13">
                  <c:v>1910.7599999999998</c:v>
                </c:pt>
                <c:pt idx="14">
                  <c:v>1909.04</c:v>
                </c:pt>
                <c:pt idx="15">
                  <c:v>1907.2799999999997</c:v>
                </c:pt>
                <c:pt idx="16">
                  <c:v>1905.9</c:v>
                </c:pt>
                <c:pt idx="17">
                  <c:v>1904.8199999999997</c:v>
                </c:pt>
                <c:pt idx="18">
                  <c:v>1903.8599999999997</c:v>
                </c:pt>
                <c:pt idx="19">
                  <c:v>1903.1999999999998</c:v>
                </c:pt>
                <c:pt idx="20">
                  <c:v>1902.6999999999998</c:v>
                </c:pt>
                <c:pt idx="21">
                  <c:v>1900.6684519999999</c:v>
                </c:pt>
                <c:pt idx="22">
                  <c:v>1897.8984410123999</c:v>
                </c:pt>
                <c:pt idx="23">
                  <c:v>1894.5126256626788</c:v>
                </c:pt>
                <c:pt idx="24">
                  <c:v>1889.3379815733895</c:v>
                </c:pt>
                <c:pt idx="25">
                  <c:v>1884.028227224984</c:v>
                </c:pt>
                <c:pt idx="26">
                  <c:v>1877.9997208978639</c:v>
                </c:pt>
                <c:pt idx="27">
                  <c:v>1871.9905057909907</c:v>
                </c:pt>
                <c:pt idx="28">
                  <c:v>1864.8773978689849</c:v>
                </c:pt>
                <c:pt idx="29">
                  <c:v>1857.6048440172956</c:v>
                </c:pt>
                <c:pt idx="30">
                  <c:v>1850.340653125628</c:v>
                </c:pt>
                <c:pt idx="31">
                  <c:v>1842.9396905131257</c:v>
                </c:pt>
                <c:pt idx="32">
                  <c:v>1835.7126157201244</c:v>
                </c:pt>
                <c:pt idx="33">
                  <c:v>1829.0442663035319</c:v>
                </c:pt>
                <c:pt idx="34">
                  <c:v>1821.5451848116872</c:v>
                </c:pt>
                <c:pt idx="35">
                  <c:v>1814.2590040724406</c:v>
                </c:pt>
                <c:pt idx="36">
                  <c:v>1807.0019680561506</c:v>
                </c:pt>
                <c:pt idx="37">
                  <c:v>1799.9546603807316</c:v>
                </c:pt>
                <c:pt idx="38">
                  <c:v>1792.5748462731708</c:v>
                </c:pt>
                <c:pt idx="39">
                  <c:v>1784.8667744341958</c:v>
                </c:pt>
                <c:pt idx="40">
                  <c:v>1777.0133606266854</c:v>
                </c:pt>
                <c:pt idx="41">
                  <c:v>1769.0168005038654</c:v>
                </c:pt>
                <c:pt idx="42">
                  <c:v>1760.7024215414972</c:v>
                </c:pt>
                <c:pt idx="43">
                  <c:v>1751.8989094337899</c:v>
                </c:pt>
                <c:pt idx="44">
                  <c:v>1742.4386553228474</c:v>
                </c:pt>
                <c:pt idx="45">
                  <c:v>1733.3779743151688</c:v>
                </c:pt>
                <c:pt idx="46">
                  <c:v>1724.7110844435929</c:v>
                </c:pt>
                <c:pt idx="47">
                  <c:v>1715.9150579129309</c:v>
                </c:pt>
                <c:pt idx="48">
                  <c:v>1709.051397681279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721-4A8B-9FD4-CBC2D48E9A0F}"/>
            </c:ext>
          </c:extLst>
        </c:ser>
        <c:ser>
          <c:idx val="1"/>
          <c:order val="1"/>
          <c:tx>
            <c:strRef>
              <c:f>Graph!$P$18</c:f>
              <c:strCache>
                <c:ptCount val="1"/>
                <c:pt idx="0">
                  <c:v>5%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Graph!$N$19:$N$67</c:f>
              <c:numCache>
                <c:formatCode>General</c:formatCode>
                <c:ptCount val="49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  <c:pt idx="5">
                  <c:v>2027</c:v>
                </c:pt>
                <c:pt idx="6">
                  <c:v>2028</c:v>
                </c:pt>
                <c:pt idx="7">
                  <c:v>2029</c:v>
                </c:pt>
                <c:pt idx="8">
                  <c:v>2030</c:v>
                </c:pt>
                <c:pt idx="9">
                  <c:v>2031</c:v>
                </c:pt>
                <c:pt idx="10">
                  <c:v>2032</c:v>
                </c:pt>
                <c:pt idx="11">
                  <c:v>2033</c:v>
                </c:pt>
                <c:pt idx="12">
                  <c:v>2034</c:v>
                </c:pt>
                <c:pt idx="13">
                  <c:v>2035</c:v>
                </c:pt>
                <c:pt idx="14">
                  <c:v>2036</c:v>
                </c:pt>
                <c:pt idx="15">
                  <c:v>2037</c:v>
                </c:pt>
                <c:pt idx="16">
                  <c:v>2038</c:v>
                </c:pt>
                <c:pt idx="17">
                  <c:v>2039</c:v>
                </c:pt>
                <c:pt idx="18">
                  <c:v>2040</c:v>
                </c:pt>
                <c:pt idx="19">
                  <c:v>2041</c:v>
                </c:pt>
                <c:pt idx="20">
                  <c:v>2042</c:v>
                </c:pt>
                <c:pt idx="21">
                  <c:v>2043</c:v>
                </c:pt>
                <c:pt idx="22">
                  <c:v>2044</c:v>
                </c:pt>
                <c:pt idx="23">
                  <c:v>2045</c:v>
                </c:pt>
                <c:pt idx="24">
                  <c:v>2046</c:v>
                </c:pt>
                <c:pt idx="25">
                  <c:v>2047</c:v>
                </c:pt>
                <c:pt idx="26">
                  <c:v>2048</c:v>
                </c:pt>
                <c:pt idx="27">
                  <c:v>2049</c:v>
                </c:pt>
                <c:pt idx="28">
                  <c:v>2050</c:v>
                </c:pt>
                <c:pt idx="29">
                  <c:v>2051</c:v>
                </c:pt>
                <c:pt idx="30">
                  <c:v>2052</c:v>
                </c:pt>
                <c:pt idx="31">
                  <c:v>2053</c:v>
                </c:pt>
                <c:pt idx="32">
                  <c:v>2054</c:v>
                </c:pt>
                <c:pt idx="33">
                  <c:v>2055</c:v>
                </c:pt>
                <c:pt idx="34">
                  <c:v>2056</c:v>
                </c:pt>
                <c:pt idx="35">
                  <c:v>2057</c:v>
                </c:pt>
                <c:pt idx="36">
                  <c:v>2058</c:v>
                </c:pt>
                <c:pt idx="37">
                  <c:v>2059</c:v>
                </c:pt>
                <c:pt idx="38">
                  <c:v>2060</c:v>
                </c:pt>
                <c:pt idx="39">
                  <c:v>2061</c:v>
                </c:pt>
                <c:pt idx="40">
                  <c:v>2062</c:v>
                </c:pt>
                <c:pt idx="41">
                  <c:v>2063</c:v>
                </c:pt>
                <c:pt idx="42">
                  <c:v>2064</c:v>
                </c:pt>
                <c:pt idx="43">
                  <c:v>2065</c:v>
                </c:pt>
                <c:pt idx="44">
                  <c:v>2066</c:v>
                </c:pt>
                <c:pt idx="45">
                  <c:v>2067</c:v>
                </c:pt>
                <c:pt idx="46">
                  <c:v>2068</c:v>
                </c:pt>
                <c:pt idx="47">
                  <c:v>2069</c:v>
                </c:pt>
                <c:pt idx="48">
                  <c:v>2070</c:v>
                </c:pt>
              </c:numCache>
            </c:numRef>
          </c:cat>
          <c:val>
            <c:numRef>
              <c:f>Graph!$P$19:$P$67</c:f>
              <c:numCache>
                <c:formatCode>_-* #\ ##0\ _€_-;\-* #\ ##0\ _€_-;_-* "-"??\ _€_-;_-@_-</c:formatCode>
                <c:ptCount val="49"/>
                <c:pt idx="1">
                  <c:v>2011.84</c:v>
                </c:pt>
                <c:pt idx="2">
                  <c:v>1970.82</c:v>
                </c:pt>
                <c:pt idx="3">
                  <c:v>1953.2399999999998</c:v>
                </c:pt>
                <c:pt idx="4">
                  <c:v>1946.96</c:v>
                </c:pt>
                <c:pt idx="5">
                  <c:v>1940.96</c:v>
                </c:pt>
                <c:pt idx="6">
                  <c:v>1936.48</c:v>
                </c:pt>
                <c:pt idx="7">
                  <c:v>1932.12</c:v>
                </c:pt>
                <c:pt idx="8">
                  <c:v>1927.8600000000001</c:v>
                </c:pt>
                <c:pt idx="9">
                  <c:v>1924</c:v>
                </c:pt>
                <c:pt idx="10">
                  <c:v>1919.96</c:v>
                </c:pt>
                <c:pt idx="11">
                  <c:v>1916.48</c:v>
                </c:pt>
                <c:pt idx="12">
                  <c:v>1913.2599999999998</c:v>
                </c:pt>
                <c:pt idx="13">
                  <c:v>1910.7599999999998</c:v>
                </c:pt>
                <c:pt idx="14">
                  <c:v>1909.04</c:v>
                </c:pt>
                <c:pt idx="15">
                  <c:v>1907.2799999999997</c:v>
                </c:pt>
                <c:pt idx="16">
                  <c:v>1905.9</c:v>
                </c:pt>
                <c:pt idx="17">
                  <c:v>1904.8199999999997</c:v>
                </c:pt>
                <c:pt idx="18">
                  <c:v>1903.8599999999997</c:v>
                </c:pt>
                <c:pt idx="19">
                  <c:v>1903.1999999999998</c:v>
                </c:pt>
                <c:pt idx="20">
                  <c:v>1902.6999999999998</c:v>
                </c:pt>
                <c:pt idx="21">
                  <c:v>1900.6684519999999</c:v>
                </c:pt>
                <c:pt idx="22">
                  <c:v>1897.8984410123999</c:v>
                </c:pt>
                <c:pt idx="23">
                  <c:v>1894.5126256626788</c:v>
                </c:pt>
                <c:pt idx="24">
                  <c:v>1889.3379815733895</c:v>
                </c:pt>
                <c:pt idx="25">
                  <c:v>1884.028227224984</c:v>
                </c:pt>
                <c:pt idx="26">
                  <c:v>1877.9997208978639</c:v>
                </c:pt>
                <c:pt idx="27">
                  <c:v>1871.9905057909907</c:v>
                </c:pt>
                <c:pt idx="28">
                  <c:v>1864.8773978689849</c:v>
                </c:pt>
                <c:pt idx="29">
                  <c:v>1857.6048440172956</c:v>
                </c:pt>
                <c:pt idx="30">
                  <c:v>1850.340653125628</c:v>
                </c:pt>
                <c:pt idx="31">
                  <c:v>1842.9396905131257</c:v>
                </c:pt>
                <c:pt idx="32">
                  <c:v>1835.7126157201244</c:v>
                </c:pt>
                <c:pt idx="33">
                  <c:v>1829.0442663035319</c:v>
                </c:pt>
                <c:pt idx="34">
                  <c:v>1821.5451848116872</c:v>
                </c:pt>
                <c:pt idx="35">
                  <c:v>1814.2590040724406</c:v>
                </c:pt>
                <c:pt idx="36">
                  <c:v>1807.0019680561506</c:v>
                </c:pt>
                <c:pt idx="37">
                  <c:v>1799.9546603807316</c:v>
                </c:pt>
                <c:pt idx="38">
                  <c:v>1792.5748462731708</c:v>
                </c:pt>
                <c:pt idx="39">
                  <c:v>1784.8667744341958</c:v>
                </c:pt>
                <c:pt idx="40">
                  <c:v>1777.0133606266854</c:v>
                </c:pt>
                <c:pt idx="41">
                  <c:v>1769.0168005038654</c:v>
                </c:pt>
                <c:pt idx="42">
                  <c:v>1760.7024215414972</c:v>
                </c:pt>
                <c:pt idx="43">
                  <c:v>1751.8989094337899</c:v>
                </c:pt>
                <c:pt idx="44">
                  <c:v>1742.4386553228474</c:v>
                </c:pt>
                <c:pt idx="45">
                  <c:v>1733.3779743151688</c:v>
                </c:pt>
                <c:pt idx="46">
                  <c:v>1724.7110844435929</c:v>
                </c:pt>
                <c:pt idx="47">
                  <c:v>1715.9150579129309</c:v>
                </c:pt>
                <c:pt idx="48">
                  <c:v>1709.051397681279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721-4A8B-9FD4-CBC2D48E9A0F}"/>
            </c:ext>
          </c:extLst>
        </c:ser>
        <c:ser>
          <c:idx val="2"/>
          <c:order val="2"/>
          <c:tx>
            <c:strRef>
              <c:f>Graph!$R$18</c:f>
              <c:strCache>
                <c:ptCount val="1"/>
                <c:pt idx="0">
                  <c:v>10%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Graph!$N$19:$N$67</c:f>
              <c:numCache>
                <c:formatCode>General</c:formatCode>
                <c:ptCount val="49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  <c:pt idx="5">
                  <c:v>2027</c:v>
                </c:pt>
                <c:pt idx="6">
                  <c:v>2028</c:v>
                </c:pt>
                <c:pt idx="7">
                  <c:v>2029</c:v>
                </c:pt>
                <c:pt idx="8">
                  <c:v>2030</c:v>
                </c:pt>
                <c:pt idx="9">
                  <c:v>2031</c:v>
                </c:pt>
                <c:pt idx="10">
                  <c:v>2032</c:v>
                </c:pt>
                <c:pt idx="11">
                  <c:v>2033</c:v>
                </c:pt>
                <c:pt idx="12">
                  <c:v>2034</c:v>
                </c:pt>
                <c:pt idx="13">
                  <c:v>2035</c:v>
                </c:pt>
                <c:pt idx="14">
                  <c:v>2036</c:v>
                </c:pt>
                <c:pt idx="15">
                  <c:v>2037</c:v>
                </c:pt>
                <c:pt idx="16">
                  <c:v>2038</c:v>
                </c:pt>
                <c:pt idx="17">
                  <c:v>2039</c:v>
                </c:pt>
                <c:pt idx="18">
                  <c:v>2040</c:v>
                </c:pt>
                <c:pt idx="19">
                  <c:v>2041</c:v>
                </c:pt>
                <c:pt idx="20">
                  <c:v>2042</c:v>
                </c:pt>
                <c:pt idx="21">
                  <c:v>2043</c:v>
                </c:pt>
                <c:pt idx="22">
                  <c:v>2044</c:v>
                </c:pt>
                <c:pt idx="23">
                  <c:v>2045</c:v>
                </c:pt>
                <c:pt idx="24">
                  <c:v>2046</c:v>
                </c:pt>
                <c:pt idx="25">
                  <c:v>2047</c:v>
                </c:pt>
                <c:pt idx="26">
                  <c:v>2048</c:v>
                </c:pt>
                <c:pt idx="27">
                  <c:v>2049</c:v>
                </c:pt>
                <c:pt idx="28">
                  <c:v>2050</c:v>
                </c:pt>
                <c:pt idx="29">
                  <c:v>2051</c:v>
                </c:pt>
                <c:pt idx="30">
                  <c:v>2052</c:v>
                </c:pt>
                <c:pt idx="31">
                  <c:v>2053</c:v>
                </c:pt>
                <c:pt idx="32">
                  <c:v>2054</c:v>
                </c:pt>
                <c:pt idx="33">
                  <c:v>2055</c:v>
                </c:pt>
                <c:pt idx="34">
                  <c:v>2056</c:v>
                </c:pt>
                <c:pt idx="35">
                  <c:v>2057</c:v>
                </c:pt>
                <c:pt idx="36">
                  <c:v>2058</c:v>
                </c:pt>
                <c:pt idx="37">
                  <c:v>2059</c:v>
                </c:pt>
                <c:pt idx="38">
                  <c:v>2060</c:v>
                </c:pt>
                <c:pt idx="39">
                  <c:v>2061</c:v>
                </c:pt>
                <c:pt idx="40">
                  <c:v>2062</c:v>
                </c:pt>
                <c:pt idx="41">
                  <c:v>2063</c:v>
                </c:pt>
                <c:pt idx="42">
                  <c:v>2064</c:v>
                </c:pt>
                <c:pt idx="43">
                  <c:v>2065</c:v>
                </c:pt>
                <c:pt idx="44">
                  <c:v>2066</c:v>
                </c:pt>
                <c:pt idx="45">
                  <c:v>2067</c:v>
                </c:pt>
                <c:pt idx="46">
                  <c:v>2068</c:v>
                </c:pt>
                <c:pt idx="47">
                  <c:v>2069</c:v>
                </c:pt>
                <c:pt idx="48">
                  <c:v>2070</c:v>
                </c:pt>
              </c:numCache>
            </c:numRef>
          </c:cat>
          <c:val>
            <c:numRef>
              <c:f>Graph!$R$19:$R$67</c:f>
              <c:numCache>
                <c:formatCode>_-* #\ ##0\ _€_-;\-* #\ ##0\ _€_-;_-* "-"??\ _€_-;_-@_-</c:formatCode>
                <c:ptCount val="49"/>
                <c:pt idx="1">
                  <c:v>2011.84</c:v>
                </c:pt>
                <c:pt idx="2">
                  <c:v>1970.82</c:v>
                </c:pt>
                <c:pt idx="3">
                  <c:v>1953.2399999999998</c:v>
                </c:pt>
                <c:pt idx="4">
                  <c:v>1946.96</c:v>
                </c:pt>
                <c:pt idx="5">
                  <c:v>1940.96</c:v>
                </c:pt>
                <c:pt idx="6">
                  <c:v>1936.48</c:v>
                </c:pt>
                <c:pt idx="7">
                  <c:v>1932.12</c:v>
                </c:pt>
                <c:pt idx="8">
                  <c:v>1927.8600000000001</c:v>
                </c:pt>
                <c:pt idx="9">
                  <c:v>1924</c:v>
                </c:pt>
                <c:pt idx="10">
                  <c:v>1919.96</c:v>
                </c:pt>
                <c:pt idx="11">
                  <c:v>1916.48</c:v>
                </c:pt>
                <c:pt idx="12">
                  <c:v>1913.2599999999998</c:v>
                </c:pt>
                <c:pt idx="13">
                  <c:v>1910.7599999999998</c:v>
                </c:pt>
                <c:pt idx="14">
                  <c:v>1909.04</c:v>
                </c:pt>
                <c:pt idx="15">
                  <c:v>1907.2799999999997</c:v>
                </c:pt>
                <c:pt idx="16">
                  <c:v>1905.9</c:v>
                </c:pt>
                <c:pt idx="17">
                  <c:v>1904.8199999999997</c:v>
                </c:pt>
                <c:pt idx="18">
                  <c:v>1903.8599999999997</c:v>
                </c:pt>
                <c:pt idx="19">
                  <c:v>1903.1999999999998</c:v>
                </c:pt>
                <c:pt idx="20">
                  <c:v>1902.6999999999998</c:v>
                </c:pt>
                <c:pt idx="21">
                  <c:v>1900.6684519999999</c:v>
                </c:pt>
                <c:pt idx="22">
                  <c:v>1897.8984410123999</c:v>
                </c:pt>
                <c:pt idx="23">
                  <c:v>1894.5126256626788</c:v>
                </c:pt>
                <c:pt idx="24">
                  <c:v>1889.3379815733895</c:v>
                </c:pt>
                <c:pt idx="25">
                  <c:v>1884.028227224984</c:v>
                </c:pt>
                <c:pt idx="26">
                  <c:v>1877.9997208978639</c:v>
                </c:pt>
                <c:pt idx="27">
                  <c:v>1871.9905057909907</c:v>
                </c:pt>
                <c:pt idx="28">
                  <c:v>1864.8773978689849</c:v>
                </c:pt>
                <c:pt idx="29">
                  <c:v>1857.6048440172956</c:v>
                </c:pt>
                <c:pt idx="30">
                  <c:v>1850.340653125628</c:v>
                </c:pt>
                <c:pt idx="31">
                  <c:v>1842.9396905131257</c:v>
                </c:pt>
                <c:pt idx="32">
                  <c:v>1835.7126157201244</c:v>
                </c:pt>
                <c:pt idx="33">
                  <c:v>1829.0442663035319</c:v>
                </c:pt>
                <c:pt idx="34">
                  <c:v>1821.5451848116872</c:v>
                </c:pt>
                <c:pt idx="35">
                  <c:v>1814.2590040724406</c:v>
                </c:pt>
                <c:pt idx="36">
                  <c:v>1807.0019680561506</c:v>
                </c:pt>
                <c:pt idx="37">
                  <c:v>1799.9546603807316</c:v>
                </c:pt>
                <c:pt idx="38">
                  <c:v>1792.5748462731708</c:v>
                </c:pt>
                <c:pt idx="39">
                  <c:v>1784.8667744341958</c:v>
                </c:pt>
                <c:pt idx="40">
                  <c:v>1777.0133606266854</c:v>
                </c:pt>
                <c:pt idx="41">
                  <c:v>1769.0168005038654</c:v>
                </c:pt>
                <c:pt idx="42">
                  <c:v>1760.7024215414972</c:v>
                </c:pt>
                <c:pt idx="43">
                  <c:v>1751.8989094337899</c:v>
                </c:pt>
                <c:pt idx="44">
                  <c:v>1742.4386553228474</c:v>
                </c:pt>
                <c:pt idx="45">
                  <c:v>1733.3779743151688</c:v>
                </c:pt>
                <c:pt idx="46">
                  <c:v>1724.7110844435929</c:v>
                </c:pt>
                <c:pt idx="47">
                  <c:v>1715.9150579129309</c:v>
                </c:pt>
                <c:pt idx="48">
                  <c:v>1709.051397681279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721-4A8B-9FD4-CBC2D48E9A0F}"/>
            </c:ext>
          </c:extLst>
        </c:ser>
        <c:ser>
          <c:idx val="3"/>
          <c:order val="3"/>
          <c:tx>
            <c:strRef>
              <c:f>Graph!$Q$18</c:f>
              <c:strCache>
                <c:ptCount val="1"/>
                <c:pt idx="0">
                  <c:v>7% - avril 2025</c:v>
                </c:pt>
              </c:strCache>
            </c:strRef>
          </c:tx>
          <c:spPr>
            <a:ln w="28575" cap="rnd">
              <a:solidFill>
                <a:schemeClr val="accent2"/>
              </a:solidFill>
              <a:prstDash val="sysDash"/>
              <a:round/>
            </a:ln>
            <a:effectLst/>
          </c:spPr>
          <c:marker>
            <c:symbol val="none"/>
          </c:marker>
          <c:val>
            <c:numRef>
              <c:f>Graph!$Q$19:$Q$67</c:f>
              <c:numCache>
                <c:formatCode>_-* #\ ##0\ _€_-;\-* #\ ##0\ _€_-;_-* "-"??\ _€_-;_-@_-</c:formatCode>
                <c:ptCount val="49"/>
                <c:pt idx="1">
                  <c:v>2011.84</c:v>
                </c:pt>
                <c:pt idx="2">
                  <c:v>2005.56</c:v>
                </c:pt>
                <c:pt idx="3">
                  <c:v>1996.8200000000002</c:v>
                </c:pt>
                <c:pt idx="4">
                  <c:v>1989.78</c:v>
                </c:pt>
                <c:pt idx="5">
                  <c:v>1983.3600000000001</c:v>
                </c:pt>
                <c:pt idx="6">
                  <c:v>1978.5800000000002</c:v>
                </c:pt>
                <c:pt idx="7">
                  <c:v>1973.98</c:v>
                </c:pt>
                <c:pt idx="8">
                  <c:v>1970.1200000000003</c:v>
                </c:pt>
                <c:pt idx="9">
                  <c:v>1966.44</c:v>
                </c:pt>
                <c:pt idx="10">
                  <c:v>1963.22</c:v>
                </c:pt>
                <c:pt idx="11">
                  <c:v>1960.16</c:v>
                </c:pt>
                <c:pt idx="12">
                  <c:v>1957.6000000000001</c:v>
                </c:pt>
                <c:pt idx="13">
                  <c:v>1954.7</c:v>
                </c:pt>
                <c:pt idx="14">
                  <c:v>1952.54</c:v>
                </c:pt>
                <c:pt idx="15">
                  <c:v>1950.76</c:v>
                </c:pt>
                <c:pt idx="16">
                  <c:v>1949.48</c:v>
                </c:pt>
                <c:pt idx="17">
                  <c:v>1948.64</c:v>
                </c:pt>
                <c:pt idx="18">
                  <c:v>1948</c:v>
                </c:pt>
                <c:pt idx="19">
                  <c:v>1945.748204</c:v>
                </c:pt>
                <c:pt idx="20">
                  <c:v>1943.2690469755998</c:v>
                </c:pt>
                <c:pt idx="21">
                  <c:v>1940.2494783098339</c:v>
                </c:pt>
                <c:pt idx="22">
                  <c:v>1937.2737170402002</c:v>
                </c:pt>
                <c:pt idx="23">
                  <c:v>1934.3280464646402</c:v>
                </c:pt>
                <c:pt idx="24">
                  <c:v>1929.645947153125</c:v>
                </c:pt>
                <c:pt idx="25">
                  <c:v>1925.1879454746731</c:v>
                </c:pt>
                <c:pt idx="26">
                  <c:v>1921.1451767891763</c:v>
                </c:pt>
                <c:pt idx="27">
                  <c:v>1918.0714405063134</c:v>
                </c:pt>
                <c:pt idx="28">
                  <c:v>1914.2354176253009</c:v>
                </c:pt>
                <c:pt idx="29">
                  <c:v>1910.3870667900503</c:v>
                </c:pt>
                <c:pt idx="30">
                  <c:v>1907.1394767765071</c:v>
                </c:pt>
                <c:pt idx="31">
                  <c:v>1904.2788275613427</c:v>
                </c:pt>
                <c:pt idx="32">
                  <c:v>1901.9937409682689</c:v>
                </c:pt>
                <c:pt idx="33">
                  <c:v>1900.4721779754941</c:v>
                </c:pt>
                <c:pt idx="34">
                  <c:v>1898.3817025797211</c:v>
                </c:pt>
                <c:pt idx="35">
                  <c:v>1896.8630292176572</c:v>
                </c:pt>
                <c:pt idx="36">
                  <c:v>1895.7249354001265</c:v>
                </c:pt>
                <c:pt idx="37">
                  <c:v>1894.9466614259666</c:v>
                </c:pt>
                <c:pt idx="38">
                  <c:v>1893.9991980952536</c:v>
                </c:pt>
                <c:pt idx="39">
                  <c:v>1892.8628105763964</c:v>
                </c:pt>
                <c:pt idx="40">
                  <c:v>1891.7271048900507</c:v>
                </c:pt>
                <c:pt idx="41">
                  <c:v>1890.7812513376055</c:v>
                </c:pt>
                <c:pt idx="42">
                  <c:v>1889.437718461669</c:v>
                </c:pt>
                <c:pt idx="43">
                  <c:v>1887.170393199515</c:v>
                </c:pt>
                <c:pt idx="44">
                  <c:v>1884.1509205703956</c:v>
                </c:pt>
                <c:pt idx="45">
                  <c:v>1881.3246941895402</c:v>
                </c:pt>
                <c:pt idx="46">
                  <c:v>1878.5027071482557</c:v>
                </c:pt>
                <c:pt idx="47">
                  <c:v>1875.4971028168186</c:v>
                </c:pt>
                <c:pt idx="48">
                  <c:v>1871.7461086111846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E35-4693-8AB5-64FAE2CB0C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05175807"/>
        <c:axId val="1605172895"/>
      </c:lineChart>
      <c:catAx>
        <c:axId val="1605175807"/>
        <c:scaling>
          <c:orientation val="minMax"/>
        </c:scaling>
        <c:delete val="0"/>
        <c:axPos val="t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605172895"/>
        <c:crosses val="max"/>
        <c:auto val="1"/>
        <c:lblAlgn val="ctr"/>
        <c:lblOffset val="100"/>
        <c:noMultiLvlLbl val="0"/>
      </c:catAx>
      <c:valAx>
        <c:axId val="16051728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60517580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Graph!$U$18</c:f>
              <c:strCache>
                <c:ptCount val="1"/>
                <c:pt idx="0">
                  <c:v>7%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Graph!$T$19:$T$67</c:f>
              <c:numCache>
                <c:formatCode>General</c:formatCode>
                <c:ptCount val="49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  <c:pt idx="5">
                  <c:v>2027</c:v>
                </c:pt>
                <c:pt idx="6">
                  <c:v>2028</c:v>
                </c:pt>
                <c:pt idx="7">
                  <c:v>2029</c:v>
                </c:pt>
                <c:pt idx="8">
                  <c:v>2030</c:v>
                </c:pt>
                <c:pt idx="9">
                  <c:v>2031</c:v>
                </c:pt>
                <c:pt idx="10">
                  <c:v>2032</c:v>
                </c:pt>
                <c:pt idx="11">
                  <c:v>2033</c:v>
                </c:pt>
                <c:pt idx="12">
                  <c:v>2034</c:v>
                </c:pt>
                <c:pt idx="13">
                  <c:v>2035</c:v>
                </c:pt>
                <c:pt idx="14">
                  <c:v>2036</c:v>
                </c:pt>
                <c:pt idx="15">
                  <c:v>2037</c:v>
                </c:pt>
                <c:pt idx="16">
                  <c:v>2038</c:v>
                </c:pt>
                <c:pt idx="17">
                  <c:v>2039</c:v>
                </c:pt>
                <c:pt idx="18">
                  <c:v>2040</c:v>
                </c:pt>
                <c:pt idx="19">
                  <c:v>2041</c:v>
                </c:pt>
                <c:pt idx="20">
                  <c:v>2042</c:v>
                </c:pt>
                <c:pt idx="21">
                  <c:v>2043</c:v>
                </c:pt>
                <c:pt idx="22">
                  <c:v>2044</c:v>
                </c:pt>
                <c:pt idx="23">
                  <c:v>2045</c:v>
                </c:pt>
                <c:pt idx="24">
                  <c:v>2046</c:v>
                </c:pt>
                <c:pt idx="25">
                  <c:v>2047</c:v>
                </c:pt>
                <c:pt idx="26">
                  <c:v>2048</c:v>
                </c:pt>
                <c:pt idx="27">
                  <c:v>2049</c:v>
                </c:pt>
                <c:pt idx="28">
                  <c:v>2050</c:v>
                </c:pt>
                <c:pt idx="29">
                  <c:v>2051</c:v>
                </c:pt>
                <c:pt idx="30">
                  <c:v>2052</c:v>
                </c:pt>
                <c:pt idx="31">
                  <c:v>2053</c:v>
                </c:pt>
                <c:pt idx="32">
                  <c:v>2054</c:v>
                </c:pt>
                <c:pt idx="33">
                  <c:v>2055</c:v>
                </c:pt>
                <c:pt idx="34">
                  <c:v>2056</c:v>
                </c:pt>
                <c:pt idx="35">
                  <c:v>2057</c:v>
                </c:pt>
                <c:pt idx="36">
                  <c:v>2058</c:v>
                </c:pt>
                <c:pt idx="37">
                  <c:v>2059</c:v>
                </c:pt>
                <c:pt idx="38">
                  <c:v>2060</c:v>
                </c:pt>
                <c:pt idx="39">
                  <c:v>2061</c:v>
                </c:pt>
                <c:pt idx="40">
                  <c:v>2062</c:v>
                </c:pt>
                <c:pt idx="41">
                  <c:v>2063</c:v>
                </c:pt>
                <c:pt idx="42">
                  <c:v>2064</c:v>
                </c:pt>
                <c:pt idx="43">
                  <c:v>2065</c:v>
                </c:pt>
                <c:pt idx="44">
                  <c:v>2066</c:v>
                </c:pt>
                <c:pt idx="45">
                  <c:v>2067</c:v>
                </c:pt>
                <c:pt idx="46">
                  <c:v>2068</c:v>
                </c:pt>
                <c:pt idx="47">
                  <c:v>2069</c:v>
                </c:pt>
                <c:pt idx="48">
                  <c:v>2070</c:v>
                </c:pt>
              </c:numCache>
            </c:numRef>
          </c:cat>
          <c:val>
            <c:numRef>
              <c:f>Graph!$U$19:$U$67</c:f>
              <c:numCache>
                <c:formatCode>_-* #\ ##0\ _€_-;\-* #\ ##0\ _€_-;_-* "-"??\ _€_-;_-@_-</c:formatCode>
                <c:ptCount val="49"/>
                <c:pt idx="1">
                  <c:v>2144.4917603399999</c:v>
                </c:pt>
                <c:pt idx="2">
                  <c:v>2151.68851688</c:v>
                </c:pt>
                <c:pt idx="3">
                  <c:v>2145.8186651464011</c:v>
                </c:pt>
                <c:pt idx="4">
                  <c:v>2146.3186651463971</c:v>
                </c:pt>
                <c:pt idx="5">
                  <c:v>2146.818665146392</c:v>
                </c:pt>
                <c:pt idx="6">
                  <c:v>2146.818665146392</c:v>
                </c:pt>
                <c:pt idx="7">
                  <c:v>2146.818665146392</c:v>
                </c:pt>
                <c:pt idx="8">
                  <c:v>2146.818665146392</c:v>
                </c:pt>
                <c:pt idx="9">
                  <c:v>2146.818665146392</c:v>
                </c:pt>
                <c:pt idx="10">
                  <c:v>2146.818665146392</c:v>
                </c:pt>
                <c:pt idx="11">
                  <c:v>2146.818665146392</c:v>
                </c:pt>
                <c:pt idx="12">
                  <c:v>2146.818665146392</c:v>
                </c:pt>
                <c:pt idx="13">
                  <c:v>2146.818665146392</c:v>
                </c:pt>
                <c:pt idx="14">
                  <c:v>2146.818665146392</c:v>
                </c:pt>
                <c:pt idx="15">
                  <c:v>2146.818665146392</c:v>
                </c:pt>
                <c:pt idx="16">
                  <c:v>2146.818665146392</c:v>
                </c:pt>
                <c:pt idx="17">
                  <c:v>2146.818665146392</c:v>
                </c:pt>
                <c:pt idx="18">
                  <c:v>2146.818665146392</c:v>
                </c:pt>
                <c:pt idx="19">
                  <c:v>2146.818665146392</c:v>
                </c:pt>
                <c:pt idx="20">
                  <c:v>2146.818665146392</c:v>
                </c:pt>
                <c:pt idx="21">
                  <c:v>2144.8865283477598</c:v>
                </c:pt>
                <c:pt idx="22">
                  <c:v>2142.0981758609082</c:v>
                </c:pt>
                <c:pt idx="23">
                  <c:v>2138.4566089619443</c:v>
                </c:pt>
                <c:pt idx="24">
                  <c:v>2132.6827761177474</c:v>
                </c:pt>
                <c:pt idx="25">
                  <c:v>2126.7112643446171</c:v>
                </c:pt>
                <c:pt idx="26">
                  <c:v>2119.9057882987145</c:v>
                </c:pt>
                <c:pt idx="27">
                  <c:v>2113.1220897761582</c:v>
                </c:pt>
                <c:pt idx="28">
                  <c:v>2105.0922258350092</c:v>
                </c:pt>
                <c:pt idx="29">
                  <c:v>2096.8823661542524</c:v>
                </c:pt>
                <c:pt idx="30">
                  <c:v>2088.7045249262505</c:v>
                </c:pt>
                <c:pt idx="31">
                  <c:v>2080.3497068265456</c:v>
                </c:pt>
                <c:pt idx="32">
                  <c:v>2072.2363429699217</c:v>
                </c:pt>
                <c:pt idx="33">
                  <c:v>2064.7762921352296</c:v>
                </c:pt>
                <c:pt idx="34">
                  <c:v>2056.3107093374756</c:v>
                </c:pt>
                <c:pt idx="35">
                  <c:v>2048.0854665001257</c:v>
                </c:pt>
                <c:pt idx="36">
                  <c:v>2039.8931246341251</c:v>
                </c:pt>
                <c:pt idx="37">
                  <c:v>2031.9375414480519</c:v>
                </c:pt>
                <c:pt idx="38">
                  <c:v>2023.6065975281149</c:v>
                </c:pt>
                <c:pt idx="39">
                  <c:v>2014.9050891587437</c:v>
                </c:pt>
                <c:pt idx="40">
                  <c:v>2006.0395067664454</c:v>
                </c:pt>
                <c:pt idx="41">
                  <c:v>1997.0123289859966</c:v>
                </c:pt>
                <c:pt idx="42">
                  <c:v>1987.6263710397625</c:v>
                </c:pt>
                <c:pt idx="43">
                  <c:v>1977.6882391845638</c:v>
                </c:pt>
                <c:pt idx="44">
                  <c:v>1967.0087226929672</c:v>
                </c:pt>
                <c:pt idx="45">
                  <c:v>1956.780277334964</c:v>
                </c:pt>
                <c:pt idx="46">
                  <c:v>1946.9963759482894</c:v>
                </c:pt>
                <c:pt idx="47">
                  <c:v>1937.0666944309532</c:v>
                </c:pt>
                <c:pt idx="48">
                  <c:v>1929.3184276532297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EF9-472F-A61C-DF17751DCA73}"/>
            </c:ext>
          </c:extLst>
        </c:ser>
        <c:ser>
          <c:idx val="1"/>
          <c:order val="1"/>
          <c:tx>
            <c:strRef>
              <c:f>Graph!$V$18</c:f>
              <c:strCache>
                <c:ptCount val="1"/>
                <c:pt idx="0">
                  <c:v>5%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Graph!$T$19:$T$67</c:f>
              <c:numCache>
                <c:formatCode>General</c:formatCode>
                <c:ptCount val="49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  <c:pt idx="5">
                  <c:v>2027</c:v>
                </c:pt>
                <c:pt idx="6">
                  <c:v>2028</c:v>
                </c:pt>
                <c:pt idx="7">
                  <c:v>2029</c:v>
                </c:pt>
                <c:pt idx="8">
                  <c:v>2030</c:v>
                </c:pt>
                <c:pt idx="9">
                  <c:v>2031</c:v>
                </c:pt>
                <c:pt idx="10">
                  <c:v>2032</c:v>
                </c:pt>
                <c:pt idx="11">
                  <c:v>2033</c:v>
                </c:pt>
                <c:pt idx="12">
                  <c:v>2034</c:v>
                </c:pt>
                <c:pt idx="13">
                  <c:v>2035</c:v>
                </c:pt>
                <c:pt idx="14">
                  <c:v>2036</c:v>
                </c:pt>
                <c:pt idx="15">
                  <c:v>2037</c:v>
                </c:pt>
                <c:pt idx="16">
                  <c:v>2038</c:v>
                </c:pt>
                <c:pt idx="17">
                  <c:v>2039</c:v>
                </c:pt>
                <c:pt idx="18">
                  <c:v>2040</c:v>
                </c:pt>
                <c:pt idx="19">
                  <c:v>2041</c:v>
                </c:pt>
                <c:pt idx="20">
                  <c:v>2042</c:v>
                </c:pt>
                <c:pt idx="21">
                  <c:v>2043</c:v>
                </c:pt>
                <c:pt idx="22">
                  <c:v>2044</c:v>
                </c:pt>
                <c:pt idx="23">
                  <c:v>2045</c:v>
                </c:pt>
                <c:pt idx="24">
                  <c:v>2046</c:v>
                </c:pt>
                <c:pt idx="25">
                  <c:v>2047</c:v>
                </c:pt>
                <c:pt idx="26">
                  <c:v>2048</c:v>
                </c:pt>
                <c:pt idx="27">
                  <c:v>2049</c:v>
                </c:pt>
                <c:pt idx="28">
                  <c:v>2050</c:v>
                </c:pt>
                <c:pt idx="29">
                  <c:v>2051</c:v>
                </c:pt>
                <c:pt idx="30">
                  <c:v>2052</c:v>
                </c:pt>
                <c:pt idx="31">
                  <c:v>2053</c:v>
                </c:pt>
                <c:pt idx="32">
                  <c:v>2054</c:v>
                </c:pt>
                <c:pt idx="33">
                  <c:v>2055</c:v>
                </c:pt>
                <c:pt idx="34">
                  <c:v>2056</c:v>
                </c:pt>
                <c:pt idx="35">
                  <c:v>2057</c:v>
                </c:pt>
                <c:pt idx="36">
                  <c:v>2058</c:v>
                </c:pt>
                <c:pt idx="37">
                  <c:v>2059</c:v>
                </c:pt>
                <c:pt idx="38">
                  <c:v>2060</c:v>
                </c:pt>
                <c:pt idx="39">
                  <c:v>2061</c:v>
                </c:pt>
                <c:pt idx="40">
                  <c:v>2062</c:v>
                </c:pt>
                <c:pt idx="41">
                  <c:v>2063</c:v>
                </c:pt>
                <c:pt idx="42">
                  <c:v>2064</c:v>
                </c:pt>
                <c:pt idx="43">
                  <c:v>2065</c:v>
                </c:pt>
                <c:pt idx="44">
                  <c:v>2066</c:v>
                </c:pt>
                <c:pt idx="45">
                  <c:v>2067</c:v>
                </c:pt>
                <c:pt idx="46">
                  <c:v>2068</c:v>
                </c:pt>
                <c:pt idx="47">
                  <c:v>2069</c:v>
                </c:pt>
                <c:pt idx="48">
                  <c:v>2070</c:v>
                </c:pt>
              </c:numCache>
            </c:numRef>
          </c:cat>
          <c:val>
            <c:numRef>
              <c:f>Graph!$V$19:$V$67</c:f>
              <c:numCache>
                <c:formatCode>_-* #\ ##0\ _€_-;\-* #\ ##0\ _€_-;_-* "-"??\ _€_-;_-@_-</c:formatCode>
                <c:ptCount val="49"/>
                <c:pt idx="1">
                  <c:v>2144.4917603399999</c:v>
                </c:pt>
                <c:pt idx="2">
                  <c:v>2151.68851688</c:v>
                </c:pt>
                <c:pt idx="3">
                  <c:v>2145.8186651464011</c:v>
                </c:pt>
                <c:pt idx="4">
                  <c:v>2146.3186651463971</c:v>
                </c:pt>
                <c:pt idx="5">
                  <c:v>2146.818665146392</c:v>
                </c:pt>
                <c:pt idx="6">
                  <c:v>2146.818665146392</c:v>
                </c:pt>
                <c:pt idx="7">
                  <c:v>2146.818665146392</c:v>
                </c:pt>
                <c:pt idx="8">
                  <c:v>2146.818665146392</c:v>
                </c:pt>
                <c:pt idx="9">
                  <c:v>2146.818665146392</c:v>
                </c:pt>
                <c:pt idx="10">
                  <c:v>2146.818665146392</c:v>
                </c:pt>
                <c:pt idx="11">
                  <c:v>2146.818665146392</c:v>
                </c:pt>
                <c:pt idx="12">
                  <c:v>2146.818665146392</c:v>
                </c:pt>
                <c:pt idx="13">
                  <c:v>2146.818665146392</c:v>
                </c:pt>
                <c:pt idx="14">
                  <c:v>2146.818665146392</c:v>
                </c:pt>
                <c:pt idx="15">
                  <c:v>2146.818665146392</c:v>
                </c:pt>
                <c:pt idx="16">
                  <c:v>2146.818665146392</c:v>
                </c:pt>
                <c:pt idx="17">
                  <c:v>2146.818665146392</c:v>
                </c:pt>
                <c:pt idx="18">
                  <c:v>2146.818665146392</c:v>
                </c:pt>
                <c:pt idx="19">
                  <c:v>2146.818665146392</c:v>
                </c:pt>
                <c:pt idx="20">
                  <c:v>2146.818665146392</c:v>
                </c:pt>
                <c:pt idx="21">
                  <c:v>2144.8865283477598</c:v>
                </c:pt>
                <c:pt idx="22">
                  <c:v>2142.0981758609082</c:v>
                </c:pt>
                <c:pt idx="23">
                  <c:v>2138.4566089619443</c:v>
                </c:pt>
                <c:pt idx="24">
                  <c:v>2132.6827761177474</c:v>
                </c:pt>
                <c:pt idx="25">
                  <c:v>2126.7112643446171</c:v>
                </c:pt>
                <c:pt idx="26">
                  <c:v>2119.9057882987145</c:v>
                </c:pt>
                <c:pt idx="27">
                  <c:v>2113.1220897761582</c:v>
                </c:pt>
                <c:pt idx="28">
                  <c:v>2105.0922258350092</c:v>
                </c:pt>
                <c:pt idx="29">
                  <c:v>2096.8823661542524</c:v>
                </c:pt>
                <c:pt idx="30">
                  <c:v>2088.7045249262505</c:v>
                </c:pt>
                <c:pt idx="31">
                  <c:v>2080.3497068265456</c:v>
                </c:pt>
                <c:pt idx="32">
                  <c:v>2072.2363429699217</c:v>
                </c:pt>
                <c:pt idx="33">
                  <c:v>2064.7762921352296</c:v>
                </c:pt>
                <c:pt idx="34">
                  <c:v>2056.3107093374756</c:v>
                </c:pt>
                <c:pt idx="35">
                  <c:v>2048.0854665001257</c:v>
                </c:pt>
                <c:pt idx="36">
                  <c:v>2039.8931246341251</c:v>
                </c:pt>
                <c:pt idx="37">
                  <c:v>2031.9375414480519</c:v>
                </c:pt>
                <c:pt idx="38">
                  <c:v>2023.6065975281149</c:v>
                </c:pt>
                <c:pt idx="39">
                  <c:v>2014.9050891587437</c:v>
                </c:pt>
                <c:pt idx="40">
                  <c:v>2006.0395067664454</c:v>
                </c:pt>
                <c:pt idx="41">
                  <c:v>1997.0123289859966</c:v>
                </c:pt>
                <c:pt idx="42">
                  <c:v>1987.6263710397625</c:v>
                </c:pt>
                <c:pt idx="43">
                  <c:v>1977.6882391845638</c:v>
                </c:pt>
                <c:pt idx="44">
                  <c:v>1967.0087226929672</c:v>
                </c:pt>
                <c:pt idx="45">
                  <c:v>1956.780277334964</c:v>
                </c:pt>
                <c:pt idx="46">
                  <c:v>1946.9963759482894</c:v>
                </c:pt>
                <c:pt idx="47">
                  <c:v>1937.0666944309532</c:v>
                </c:pt>
                <c:pt idx="48">
                  <c:v>1929.3184276532297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EF9-472F-A61C-DF17751DCA73}"/>
            </c:ext>
          </c:extLst>
        </c:ser>
        <c:ser>
          <c:idx val="3"/>
          <c:order val="2"/>
          <c:tx>
            <c:strRef>
              <c:f>Graph!$W$18</c:f>
              <c:strCache>
                <c:ptCount val="1"/>
                <c:pt idx="0">
                  <c:v>7% - avril 2025</c:v>
                </c:pt>
              </c:strCache>
            </c:strRef>
          </c:tx>
          <c:spPr>
            <a:ln w="28575" cap="rnd">
              <a:solidFill>
                <a:schemeClr val="accent2"/>
              </a:solidFill>
              <a:prstDash val="sysDash"/>
              <a:round/>
            </a:ln>
            <a:effectLst/>
          </c:spPr>
          <c:marker>
            <c:symbol val="none"/>
          </c:marker>
          <c:val>
            <c:numRef>
              <c:f>Graph!$W$20:$W$67</c:f>
              <c:numCache>
                <c:formatCode>_-* #\ ##0\ _€_-;\-* #\ ##0\ _€_-;_-* "-"??\ _€_-;_-@_-</c:formatCode>
                <c:ptCount val="48"/>
                <c:pt idx="0">
                  <c:v>2144.4917603399999</c:v>
                </c:pt>
                <c:pt idx="1">
                  <c:v>2151.68851688</c:v>
                </c:pt>
                <c:pt idx="2">
                  <c:v>2154.68851688</c:v>
                </c:pt>
                <c:pt idx="3">
                  <c:v>2155.18851688</c:v>
                </c:pt>
                <c:pt idx="4">
                  <c:v>2155.68851688</c:v>
                </c:pt>
                <c:pt idx="5">
                  <c:v>2155.68851688</c:v>
                </c:pt>
                <c:pt idx="6">
                  <c:v>2155.68851688</c:v>
                </c:pt>
                <c:pt idx="7">
                  <c:v>2155.68851688</c:v>
                </c:pt>
                <c:pt idx="8">
                  <c:v>2155.68851688</c:v>
                </c:pt>
                <c:pt idx="9">
                  <c:v>2155.68851688</c:v>
                </c:pt>
                <c:pt idx="10">
                  <c:v>2155.68851688</c:v>
                </c:pt>
                <c:pt idx="11">
                  <c:v>2155.68851688</c:v>
                </c:pt>
                <c:pt idx="12">
                  <c:v>2155.68851688</c:v>
                </c:pt>
                <c:pt idx="13">
                  <c:v>2155.68851688</c:v>
                </c:pt>
                <c:pt idx="14">
                  <c:v>2155.68851688</c:v>
                </c:pt>
                <c:pt idx="15">
                  <c:v>2155.68851688</c:v>
                </c:pt>
                <c:pt idx="16">
                  <c:v>2155.68851688</c:v>
                </c:pt>
                <c:pt idx="17">
                  <c:v>2155.68851688</c:v>
                </c:pt>
                <c:pt idx="18">
                  <c:v>2153.7483972148079</c:v>
                </c:pt>
                <c:pt idx="19">
                  <c:v>2151.3792739778714</c:v>
                </c:pt>
                <c:pt idx="20">
                  <c:v>2148.3673429943024</c:v>
                </c:pt>
                <c:pt idx="21">
                  <c:v>2145.3596287141108</c:v>
                </c:pt>
                <c:pt idx="22">
                  <c:v>2142.1415892710397</c:v>
                </c:pt>
                <c:pt idx="23">
                  <c:v>2137.0004494567897</c:v>
                </c:pt>
                <c:pt idx="24">
                  <c:v>2132.0853484230392</c:v>
                </c:pt>
                <c:pt idx="25">
                  <c:v>2127.6079691913505</c:v>
                </c:pt>
                <c:pt idx="26">
                  <c:v>2124.2037964406441</c:v>
                </c:pt>
                <c:pt idx="27">
                  <c:v>2119.9553888477626</c:v>
                </c:pt>
                <c:pt idx="28">
                  <c:v>2115.7154780700671</c:v>
                </c:pt>
                <c:pt idx="29">
                  <c:v>2112.1187617573482</c:v>
                </c:pt>
                <c:pt idx="30">
                  <c:v>2108.9505836147127</c:v>
                </c:pt>
                <c:pt idx="31">
                  <c:v>2106.4198429143748</c:v>
                </c:pt>
                <c:pt idx="32">
                  <c:v>2104.7347070400433</c:v>
                </c:pt>
                <c:pt idx="33">
                  <c:v>2102.4194988622985</c:v>
                </c:pt>
                <c:pt idx="34">
                  <c:v>2100.7375632632088</c:v>
                </c:pt>
                <c:pt idx="35">
                  <c:v>2099.4771207252506</c:v>
                </c:pt>
                <c:pt idx="36">
                  <c:v>2098.6373298769608</c:v>
                </c:pt>
                <c:pt idx="37">
                  <c:v>2097.5880112120226</c:v>
                </c:pt>
                <c:pt idx="38">
                  <c:v>2096.3294584052956</c:v>
                </c:pt>
                <c:pt idx="39">
                  <c:v>2095.071660730252</c:v>
                </c:pt>
                <c:pt idx="40">
                  <c:v>2094.0241248998868</c:v>
                </c:pt>
                <c:pt idx="41">
                  <c:v>2092.558308012457</c:v>
                </c:pt>
                <c:pt idx="42">
                  <c:v>2090.0472380428423</c:v>
                </c:pt>
                <c:pt idx="43">
                  <c:v>2086.7031624619735</c:v>
                </c:pt>
                <c:pt idx="44">
                  <c:v>2083.5731077182804</c:v>
                </c:pt>
                <c:pt idx="45">
                  <c:v>2080.4477480567029</c:v>
                </c:pt>
                <c:pt idx="46">
                  <c:v>2077.1190316598122</c:v>
                </c:pt>
                <c:pt idx="47">
                  <c:v>2072.9647935964927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173-4290-957A-6481E24DF0B3}"/>
            </c:ext>
          </c:extLst>
        </c:ser>
        <c:ser>
          <c:idx val="2"/>
          <c:order val="3"/>
          <c:tx>
            <c:strRef>
              <c:f>Graph!$X$18</c:f>
              <c:strCache>
                <c:ptCount val="1"/>
                <c:pt idx="0">
                  <c:v>10%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Graph!$T$19:$T$67</c:f>
              <c:numCache>
                <c:formatCode>General</c:formatCode>
                <c:ptCount val="49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  <c:pt idx="5">
                  <c:v>2027</c:v>
                </c:pt>
                <c:pt idx="6">
                  <c:v>2028</c:v>
                </c:pt>
                <c:pt idx="7">
                  <c:v>2029</c:v>
                </c:pt>
                <c:pt idx="8">
                  <c:v>2030</c:v>
                </c:pt>
                <c:pt idx="9">
                  <c:v>2031</c:v>
                </c:pt>
                <c:pt idx="10">
                  <c:v>2032</c:v>
                </c:pt>
                <c:pt idx="11">
                  <c:v>2033</c:v>
                </c:pt>
                <c:pt idx="12">
                  <c:v>2034</c:v>
                </c:pt>
                <c:pt idx="13">
                  <c:v>2035</c:v>
                </c:pt>
                <c:pt idx="14">
                  <c:v>2036</c:v>
                </c:pt>
                <c:pt idx="15">
                  <c:v>2037</c:v>
                </c:pt>
                <c:pt idx="16">
                  <c:v>2038</c:v>
                </c:pt>
                <c:pt idx="17">
                  <c:v>2039</c:v>
                </c:pt>
                <c:pt idx="18">
                  <c:v>2040</c:v>
                </c:pt>
                <c:pt idx="19">
                  <c:v>2041</c:v>
                </c:pt>
                <c:pt idx="20">
                  <c:v>2042</c:v>
                </c:pt>
                <c:pt idx="21">
                  <c:v>2043</c:v>
                </c:pt>
                <c:pt idx="22">
                  <c:v>2044</c:v>
                </c:pt>
                <c:pt idx="23">
                  <c:v>2045</c:v>
                </c:pt>
                <c:pt idx="24">
                  <c:v>2046</c:v>
                </c:pt>
                <c:pt idx="25">
                  <c:v>2047</c:v>
                </c:pt>
                <c:pt idx="26">
                  <c:v>2048</c:v>
                </c:pt>
                <c:pt idx="27">
                  <c:v>2049</c:v>
                </c:pt>
                <c:pt idx="28">
                  <c:v>2050</c:v>
                </c:pt>
                <c:pt idx="29">
                  <c:v>2051</c:v>
                </c:pt>
                <c:pt idx="30">
                  <c:v>2052</c:v>
                </c:pt>
                <c:pt idx="31">
                  <c:v>2053</c:v>
                </c:pt>
                <c:pt idx="32">
                  <c:v>2054</c:v>
                </c:pt>
                <c:pt idx="33">
                  <c:v>2055</c:v>
                </c:pt>
                <c:pt idx="34">
                  <c:v>2056</c:v>
                </c:pt>
                <c:pt idx="35">
                  <c:v>2057</c:v>
                </c:pt>
                <c:pt idx="36">
                  <c:v>2058</c:v>
                </c:pt>
                <c:pt idx="37">
                  <c:v>2059</c:v>
                </c:pt>
                <c:pt idx="38">
                  <c:v>2060</c:v>
                </c:pt>
                <c:pt idx="39">
                  <c:v>2061</c:v>
                </c:pt>
                <c:pt idx="40">
                  <c:v>2062</c:v>
                </c:pt>
                <c:pt idx="41">
                  <c:v>2063</c:v>
                </c:pt>
                <c:pt idx="42">
                  <c:v>2064</c:v>
                </c:pt>
                <c:pt idx="43">
                  <c:v>2065</c:v>
                </c:pt>
                <c:pt idx="44">
                  <c:v>2066</c:v>
                </c:pt>
                <c:pt idx="45">
                  <c:v>2067</c:v>
                </c:pt>
                <c:pt idx="46">
                  <c:v>2068</c:v>
                </c:pt>
                <c:pt idx="47">
                  <c:v>2069</c:v>
                </c:pt>
                <c:pt idx="48">
                  <c:v>2070</c:v>
                </c:pt>
              </c:numCache>
            </c:numRef>
          </c:cat>
          <c:val>
            <c:numRef>
              <c:f>Graph!$X$19:$X$67</c:f>
              <c:numCache>
                <c:formatCode>_-* #\ ##0\ _€_-;\-* #\ ##0\ _€_-;_-* "-"??\ _€_-;_-@_-</c:formatCode>
                <c:ptCount val="49"/>
                <c:pt idx="1">
                  <c:v>2144.4917603399999</c:v>
                </c:pt>
                <c:pt idx="2">
                  <c:v>2151.68851688</c:v>
                </c:pt>
                <c:pt idx="3">
                  <c:v>2145.8186651464011</c:v>
                </c:pt>
                <c:pt idx="4">
                  <c:v>2146.3186651463971</c:v>
                </c:pt>
                <c:pt idx="5">
                  <c:v>2146.818665146392</c:v>
                </c:pt>
                <c:pt idx="6">
                  <c:v>2146.818665146392</c:v>
                </c:pt>
                <c:pt idx="7">
                  <c:v>2146.818665146392</c:v>
                </c:pt>
                <c:pt idx="8">
                  <c:v>2146.818665146392</c:v>
                </c:pt>
                <c:pt idx="9">
                  <c:v>2146.818665146392</c:v>
                </c:pt>
                <c:pt idx="10">
                  <c:v>2146.818665146392</c:v>
                </c:pt>
                <c:pt idx="11">
                  <c:v>2146.818665146392</c:v>
                </c:pt>
                <c:pt idx="12">
                  <c:v>2146.818665146392</c:v>
                </c:pt>
                <c:pt idx="13">
                  <c:v>2146.818665146392</c:v>
                </c:pt>
                <c:pt idx="14">
                  <c:v>2146.818665146392</c:v>
                </c:pt>
                <c:pt idx="15">
                  <c:v>2146.818665146392</c:v>
                </c:pt>
                <c:pt idx="16">
                  <c:v>2146.818665146392</c:v>
                </c:pt>
                <c:pt idx="17">
                  <c:v>2146.818665146392</c:v>
                </c:pt>
                <c:pt idx="18">
                  <c:v>2146.818665146392</c:v>
                </c:pt>
                <c:pt idx="19">
                  <c:v>2146.818665146392</c:v>
                </c:pt>
                <c:pt idx="20">
                  <c:v>2146.818665146392</c:v>
                </c:pt>
                <c:pt idx="21">
                  <c:v>2144.8865283477598</c:v>
                </c:pt>
                <c:pt idx="22">
                  <c:v>2142.0981758609082</c:v>
                </c:pt>
                <c:pt idx="23">
                  <c:v>2138.4566089619443</c:v>
                </c:pt>
                <c:pt idx="24">
                  <c:v>2132.6827761177474</c:v>
                </c:pt>
                <c:pt idx="25">
                  <c:v>2126.7112643446171</c:v>
                </c:pt>
                <c:pt idx="26">
                  <c:v>2119.9057882987145</c:v>
                </c:pt>
                <c:pt idx="27">
                  <c:v>2113.1220897761582</c:v>
                </c:pt>
                <c:pt idx="28">
                  <c:v>2105.0922258350092</c:v>
                </c:pt>
                <c:pt idx="29">
                  <c:v>2096.8823661542524</c:v>
                </c:pt>
                <c:pt idx="30">
                  <c:v>2088.7045249262505</c:v>
                </c:pt>
                <c:pt idx="31">
                  <c:v>2080.3497068265456</c:v>
                </c:pt>
                <c:pt idx="32">
                  <c:v>2072.2363429699217</c:v>
                </c:pt>
                <c:pt idx="33">
                  <c:v>2064.7762921352296</c:v>
                </c:pt>
                <c:pt idx="34">
                  <c:v>2056.3107093374756</c:v>
                </c:pt>
                <c:pt idx="35">
                  <c:v>2048.0854665001257</c:v>
                </c:pt>
                <c:pt idx="36">
                  <c:v>2039.8931246341251</c:v>
                </c:pt>
                <c:pt idx="37">
                  <c:v>2031.9375414480519</c:v>
                </c:pt>
                <c:pt idx="38">
                  <c:v>2023.6065975281149</c:v>
                </c:pt>
                <c:pt idx="39">
                  <c:v>2014.9050891587437</c:v>
                </c:pt>
                <c:pt idx="40">
                  <c:v>2006.0395067664454</c:v>
                </c:pt>
                <c:pt idx="41">
                  <c:v>1997.0123289859966</c:v>
                </c:pt>
                <c:pt idx="42">
                  <c:v>1987.6263710397625</c:v>
                </c:pt>
                <c:pt idx="43">
                  <c:v>1977.6882391845638</c:v>
                </c:pt>
                <c:pt idx="44">
                  <c:v>1967.0087226929672</c:v>
                </c:pt>
                <c:pt idx="45">
                  <c:v>1956.780277334964</c:v>
                </c:pt>
                <c:pt idx="46">
                  <c:v>1946.9963759482894</c:v>
                </c:pt>
                <c:pt idx="47">
                  <c:v>1937.0666944309532</c:v>
                </c:pt>
                <c:pt idx="48">
                  <c:v>1929.3184276532297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EF9-472F-A61C-DF17751DCA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05175807"/>
        <c:axId val="1605172895"/>
      </c:lineChart>
      <c:catAx>
        <c:axId val="1605175807"/>
        <c:scaling>
          <c:orientation val="minMax"/>
        </c:scaling>
        <c:delete val="0"/>
        <c:axPos val="t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605172895"/>
        <c:crosses val="max"/>
        <c:auto val="1"/>
        <c:lblAlgn val="ctr"/>
        <c:lblOffset val="100"/>
        <c:noMultiLvlLbl val="0"/>
      </c:catAx>
      <c:valAx>
        <c:axId val="16051728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60517580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Graph!$AA$18</c:f>
              <c:strCache>
                <c:ptCount val="1"/>
                <c:pt idx="0">
                  <c:v>7%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Graph!$H$19:$H$67</c:f>
              <c:numCache>
                <c:formatCode>General</c:formatCode>
                <c:ptCount val="49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  <c:pt idx="5">
                  <c:v>2027</c:v>
                </c:pt>
                <c:pt idx="6">
                  <c:v>2028</c:v>
                </c:pt>
                <c:pt idx="7">
                  <c:v>2029</c:v>
                </c:pt>
                <c:pt idx="8">
                  <c:v>2030</c:v>
                </c:pt>
                <c:pt idx="9">
                  <c:v>2031</c:v>
                </c:pt>
                <c:pt idx="10">
                  <c:v>2032</c:v>
                </c:pt>
                <c:pt idx="11">
                  <c:v>2033</c:v>
                </c:pt>
                <c:pt idx="12">
                  <c:v>2034</c:v>
                </c:pt>
                <c:pt idx="13">
                  <c:v>2035</c:v>
                </c:pt>
                <c:pt idx="14">
                  <c:v>2036</c:v>
                </c:pt>
                <c:pt idx="15">
                  <c:v>2037</c:v>
                </c:pt>
                <c:pt idx="16">
                  <c:v>2038</c:v>
                </c:pt>
                <c:pt idx="17">
                  <c:v>2039</c:v>
                </c:pt>
                <c:pt idx="18">
                  <c:v>2040</c:v>
                </c:pt>
                <c:pt idx="19">
                  <c:v>2041</c:v>
                </c:pt>
                <c:pt idx="20">
                  <c:v>2042</c:v>
                </c:pt>
                <c:pt idx="21">
                  <c:v>2043</c:v>
                </c:pt>
                <c:pt idx="22">
                  <c:v>2044</c:v>
                </c:pt>
                <c:pt idx="23">
                  <c:v>2045</c:v>
                </c:pt>
                <c:pt idx="24">
                  <c:v>2046</c:v>
                </c:pt>
                <c:pt idx="25">
                  <c:v>2047</c:v>
                </c:pt>
                <c:pt idx="26">
                  <c:v>2048</c:v>
                </c:pt>
                <c:pt idx="27">
                  <c:v>2049</c:v>
                </c:pt>
                <c:pt idx="28">
                  <c:v>2050</c:v>
                </c:pt>
                <c:pt idx="29">
                  <c:v>2051</c:v>
                </c:pt>
                <c:pt idx="30">
                  <c:v>2052</c:v>
                </c:pt>
                <c:pt idx="31">
                  <c:v>2053</c:v>
                </c:pt>
                <c:pt idx="32">
                  <c:v>2054</c:v>
                </c:pt>
                <c:pt idx="33">
                  <c:v>2055</c:v>
                </c:pt>
                <c:pt idx="34">
                  <c:v>2056</c:v>
                </c:pt>
                <c:pt idx="35">
                  <c:v>2057</c:v>
                </c:pt>
                <c:pt idx="36">
                  <c:v>2058</c:v>
                </c:pt>
                <c:pt idx="37">
                  <c:v>2059</c:v>
                </c:pt>
                <c:pt idx="38">
                  <c:v>2060</c:v>
                </c:pt>
                <c:pt idx="39">
                  <c:v>2061</c:v>
                </c:pt>
                <c:pt idx="40">
                  <c:v>2062</c:v>
                </c:pt>
                <c:pt idx="41">
                  <c:v>2063</c:v>
                </c:pt>
                <c:pt idx="42">
                  <c:v>2064</c:v>
                </c:pt>
                <c:pt idx="43">
                  <c:v>2065</c:v>
                </c:pt>
                <c:pt idx="44">
                  <c:v>2066</c:v>
                </c:pt>
                <c:pt idx="45">
                  <c:v>2067</c:v>
                </c:pt>
                <c:pt idx="46">
                  <c:v>2068</c:v>
                </c:pt>
                <c:pt idx="47">
                  <c:v>2069</c:v>
                </c:pt>
                <c:pt idx="48">
                  <c:v>2070</c:v>
                </c:pt>
              </c:numCache>
            </c:numRef>
          </c:cat>
          <c:val>
            <c:numRef>
              <c:f>Graph!$AA$20:$AA$68</c:f>
              <c:numCache>
                <c:formatCode>0.0%</c:formatCode>
                <c:ptCount val="49"/>
                <c:pt idx="0">
                  <c:v>7.400000000000001E-2</c:v>
                </c:pt>
                <c:pt idx="1">
                  <c:v>7.400000000000001E-2</c:v>
                </c:pt>
                <c:pt idx="2">
                  <c:v>7.6999999999999999E-2</c:v>
                </c:pt>
                <c:pt idx="3">
                  <c:v>8.0700000000000008E-2</c:v>
                </c:pt>
                <c:pt idx="4">
                  <c:v>8.2400000000000001E-2</c:v>
                </c:pt>
                <c:pt idx="5">
                  <c:v>8.1099999999999992E-2</c:v>
                </c:pt>
                <c:pt idx="6">
                  <c:v>7.9500000000000001E-2</c:v>
                </c:pt>
                <c:pt idx="7">
                  <c:v>7.7899999999999997E-2</c:v>
                </c:pt>
                <c:pt idx="8">
                  <c:v>7.6299999999999993E-2</c:v>
                </c:pt>
                <c:pt idx="9">
                  <c:v>7.4800000000000005E-2</c:v>
                </c:pt>
                <c:pt idx="10">
                  <c:v>7.3200000000000001E-2</c:v>
                </c:pt>
                <c:pt idx="11">
                  <c:v>7.2700000000000001E-2</c:v>
                </c:pt>
                <c:pt idx="12">
                  <c:v>7.2300000000000003E-2</c:v>
                </c:pt>
                <c:pt idx="13">
                  <c:v>7.1800000000000003E-2</c:v>
                </c:pt>
                <c:pt idx="14">
                  <c:v>7.1399999999999991E-2</c:v>
                </c:pt>
                <c:pt idx="15">
                  <c:v>7.0900000000000005E-2</c:v>
                </c:pt>
                <c:pt idx="16">
                  <c:v>7.0499999999999993E-2</c:v>
                </c:pt>
                <c:pt idx="17">
                  <c:v>7.0000000000000007E-2</c:v>
                </c:pt>
                <c:pt idx="18">
                  <c:v>7.0000000000000007E-2</c:v>
                </c:pt>
                <c:pt idx="19">
                  <c:v>7.0000000000000007E-2</c:v>
                </c:pt>
                <c:pt idx="20">
                  <c:v>7.0000000000000007E-2</c:v>
                </c:pt>
                <c:pt idx="21">
                  <c:v>7.0000000000000007E-2</c:v>
                </c:pt>
                <c:pt idx="22">
                  <c:v>7.0000000000000007E-2</c:v>
                </c:pt>
                <c:pt idx="23">
                  <c:v>7.0000000000000007E-2</c:v>
                </c:pt>
                <c:pt idx="24">
                  <c:v>7.0000000000000007E-2</c:v>
                </c:pt>
                <c:pt idx="25">
                  <c:v>7.0000000000000007E-2</c:v>
                </c:pt>
                <c:pt idx="26">
                  <c:v>7.0000000000000007E-2</c:v>
                </c:pt>
                <c:pt idx="27">
                  <c:v>7.0000000000000007E-2</c:v>
                </c:pt>
                <c:pt idx="28">
                  <c:v>7.0000000000000007E-2</c:v>
                </c:pt>
                <c:pt idx="29">
                  <c:v>7.0000000000000007E-2</c:v>
                </c:pt>
                <c:pt idx="30">
                  <c:v>7.0000000000000007E-2</c:v>
                </c:pt>
                <c:pt idx="31">
                  <c:v>7.0000000000000007E-2</c:v>
                </c:pt>
                <c:pt idx="32">
                  <c:v>7.0000000000000007E-2</c:v>
                </c:pt>
                <c:pt idx="33">
                  <c:v>7.0000000000000007E-2</c:v>
                </c:pt>
                <c:pt idx="34">
                  <c:v>7.0000000000000007E-2</c:v>
                </c:pt>
                <c:pt idx="35">
                  <c:v>7.0000000000000007E-2</c:v>
                </c:pt>
                <c:pt idx="36">
                  <c:v>7.0000000000000007E-2</c:v>
                </c:pt>
                <c:pt idx="37">
                  <c:v>7.0000000000000007E-2</c:v>
                </c:pt>
                <c:pt idx="38">
                  <c:v>7.0000000000000007E-2</c:v>
                </c:pt>
                <c:pt idx="39">
                  <c:v>7.0000000000000007E-2</c:v>
                </c:pt>
                <c:pt idx="40">
                  <c:v>7.0000000000000007E-2</c:v>
                </c:pt>
                <c:pt idx="41">
                  <c:v>7.0000000000000007E-2</c:v>
                </c:pt>
                <c:pt idx="42">
                  <c:v>7.0000000000000007E-2</c:v>
                </c:pt>
                <c:pt idx="43">
                  <c:v>7.0000000000000007E-2</c:v>
                </c:pt>
                <c:pt idx="44">
                  <c:v>7.0000000000000007E-2</c:v>
                </c:pt>
                <c:pt idx="45">
                  <c:v>7.0000000000000007E-2</c:v>
                </c:pt>
                <c:pt idx="46">
                  <c:v>7.0000000000000007E-2</c:v>
                </c:pt>
                <c:pt idx="47">
                  <c:v>7.0000000000000007E-2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4B7-4672-9899-F9DC132D04CC}"/>
            </c:ext>
          </c:extLst>
        </c:ser>
        <c:ser>
          <c:idx val="1"/>
          <c:order val="1"/>
          <c:tx>
            <c:strRef>
              <c:f>Graph!$AB$18</c:f>
              <c:strCache>
                <c:ptCount val="1"/>
                <c:pt idx="0">
                  <c:v>5%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Graph!$H$19:$H$67</c:f>
              <c:numCache>
                <c:formatCode>General</c:formatCode>
                <c:ptCount val="49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  <c:pt idx="5">
                  <c:v>2027</c:v>
                </c:pt>
                <c:pt idx="6">
                  <c:v>2028</c:v>
                </c:pt>
                <c:pt idx="7">
                  <c:v>2029</c:v>
                </c:pt>
                <c:pt idx="8">
                  <c:v>2030</c:v>
                </c:pt>
                <c:pt idx="9">
                  <c:v>2031</c:v>
                </c:pt>
                <c:pt idx="10">
                  <c:v>2032</c:v>
                </c:pt>
                <c:pt idx="11">
                  <c:v>2033</c:v>
                </c:pt>
                <c:pt idx="12">
                  <c:v>2034</c:v>
                </c:pt>
                <c:pt idx="13">
                  <c:v>2035</c:v>
                </c:pt>
                <c:pt idx="14">
                  <c:v>2036</c:v>
                </c:pt>
                <c:pt idx="15">
                  <c:v>2037</c:v>
                </c:pt>
                <c:pt idx="16">
                  <c:v>2038</c:v>
                </c:pt>
                <c:pt idx="17">
                  <c:v>2039</c:v>
                </c:pt>
                <c:pt idx="18">
                  <c:v>2040</c:v>
                </c:pt>
                <c:pt idx="19">
                  <c:v>2041</c:v>
                </c:pt>
                <c:pt idx="20">
                  <c:v>2042</c:v>
                </c:pt>
                <c:pt idx="21">
                  <c:v>2043</c:v>
                </c:pt>
                <c:pt idx="22">
                  <c:v>2044</c:v>
                </c:pt>
                <c:pt idx="23">
                  <c:v>2045</c:v>
                </c:pt>
                <c:pt idx="24">
                  <c:v>2046</c:v>
                </c:pt>
                <c:pt idx="25">
                  <c:v>2047</c:v>
                </c:pt>
                <c:pt idx="26">
                  <c:v>2048</c:v>
                </c:pt>
                <c:pt idx="27">
                  <c:v>2049</c:v>
                </c:pt>
                <c:pt idx="28">
                  <c:v>2050</c:v>
                </c:pt>
                <c:pt idx="29">
                  <c:v>2051</c:v>
                </c:pt>
                <c:pt idx="30">
                  <c:v>2052</c:v>
                </c:pt>
                <c:pt idx="31">
                  <c:v>2053</c:v>
                </c:pt>
                <c:pt idx="32">
                  <c:v>2054</c:v>
                </c:pt>
                <c:pt idx="33">
                  <c:v>2055</c:v>
                </c:pt>
                <c:pt idx="34">
                  <c:v>2056</c:v>
                </c:pt>
                <c:pt idx="35">
                  <c:v>2057</c:v>
                </c:pt>
                <c:pt idx="36">
                  <c:v>2058</c:v>
                </c:pt>
                <c:pt idx="37">
                  <c:v>2059</c:v>
                </c:pt>
                <c:pt idx="38">
                  <c:v>2060</c:v>
                </c:pt>
                <c:pt idx="39">
                  <c:v>2061</c:v>
                </c:pt>
                <c:pt idx="40">
                  <c:v>2062</c:v>
                </c:pt>
                <c:pt idx="41">
                  <c:v>2063</c:v>
                </c:pt>
                <c:pt idx="42">
                  <c:v>2064</c:v>
                </c:pt>
                <c:pt idx="43">
                  <c:v>2065</c:v>
                </c:pt>
                <c:pt idx="44">
                  <c:v>2066</c:v>
                </c:pt>
                <c:pt idx="45">
                  <c:v>2067</c:v>
                </c:pt>
                <c:pt idx="46">
                  <c:v>2068</c:v>
                </c:pt>
                <c:pt idx="47">
                  <c:v>2069</c:v>
                </c:pt>
                <c:pt idx="48">
                  <c:v>2070</c:v>
                </c:pt>
              </c:numCache>
            </c:numRef>
          </c:cat>
          <c:val>
            <c:numRef>
              <c:f>Graph!$AB$20:$AB$68</c:f>
              <c:numCache>
                <c:formatCode>0.0%</c:formatCode>
                <c:ptCount val="49"/>
                <c:pt idx="0">
                  <c:v>7.400000000000001E-2</c:v>
                </c:pt>
                <c:pt idx="1">
                  <c:v>7.400000000000001E-2</c:v>
                </c:pt>
                <c:pt idx="2">
                  <c:v>7.6999999999999999E-2</c:v>
                </c:pt>
                <c:pt idx="3">
                  <c:v>8.0700000000000008E-2</c:v>
                </c:pt>
                <c:pt idx="4">
                  <c:v>8.2400000000000001E-2</c:v>
                </c:pt>
                <c:pt idx="5">
                  <c:v>8.1099999999999992E-2</c:v>
                </c:pt>
                <c:pt idx="6">
                  <c:v>7.9500000000000001E-2</c:v>
                </c:pt>
                <c:pt idx="7">
                  <c:v>7.6100000000000001E-2</c:v>
                </c:pt>
                <c:pt idx="8">
                  <c:v>7.2700000000000001E-2</c:v>
                </c:pt>
                <c:pt idx="9">
                  <c:v>6.93E-2</c:v>
                </c:pt>
                <c:pt idx="10">
                  <c:v>6.59E-2</c:v>
                </c:pt>
                <c:pt idx="11">
                  <c:v>6.3600000000000004E-2</c:v>
                </c:pt>
                <c:pt idx="12">
                  <c:v>6.1399999999999996E-2</c:v>
                </c:pt>
                <c:pt idx="13">
                  <c:v>5.91E-2</c:v>
                </c:pt>
                <c:pt idx="14">
                  <c:v>5.6799999999999996E-2</c:v>
                </c:pt>
                <c:pt idx="15">
                  <c:v>5.45E-2</c:v>
                </c:pt>
                <c:pt idx="16">
                  <c:v>5.2300000000000006E-2</c:v>
                </c:pt>
                <c:pt idx="17">
                  <c:v>0.05</c:v>
                </c:pt>
                <c:pt idx="18">
                  <c:v>0.05</c:v>
                </c:pt>
                <c:pt idx="19">
                  <c:v>0.05</c:v>
                </c:pt>
                <c:pt idx="20">
                  <c:v>0.05</c:v>
                </c:pt>
                <c:pt idx="21">
                  <c:v>0.05</c:v>
                </c:pt>
                <c:pt idx="22">
                  <c:v>0.05</c:v>
                </c:pt>
                <c:pt idx="23">
                  <c:v>0.05</c:v>
                </c:pt>
                <c:pt idx="24">
                  <c:v>0.05</c:v>
                </c:pt>
                <c:pt idx="25">
                  <c:v>0.05</c:v>
                </c:pt>
                <c:pt idx="26">
                  <c:v>0.05</c:v>
                </c:pt>
                <c:pt idx="27">
                  <c:v>0.05</c:v>
                </c:pt>
                <c:pt idx="28">
                  <c:v>0.05</c:v>
                </c:pt>
                <c:pt idx="29">
                  <c:v>0.05</c:v>
                </c:pt>
                <c:pt idx="30">
                  <c:v>0.05</c:v>
                </c:pt>
                <c:pt idx="31">
                  <c:v>0.05</c:v>
                </c:pt>
                <c:pt idx="32">
                  <c:v>0.05</c:v>
                </c:pt>
                <c:pt idx="33">
                  <c:v>0.05</c:v>
                </c:pt>
                <c:pt idx="34">
                  <c:v>0.05</c:v>
                </c:pt>
                <c:pt idx="35">
                  <c:v>0.05</c:v>
                </c:pt>
                <c:pt idx="36">
                  <c:v>0.05</c:v>
                </c:pt>
                <c:pt idx="37">
                  <c:v>0.05</c:v>
                </c:pt>
                <c:pt idx="38">
                  <c:v>0.05</c:v>
                </c:pt>
                <c:pt idx="39">
                  <c:v>0.05</c:v>
                </c:pt>
                <c:pt idx="40">
                  <c:v>0.05</c:v>
                </c:pt>
                <c:pt idx="41">
                  <c:v>0.05</c:v>
                </c:pt>
                <c:pt idx="42">
                  <c:v>0.05</c:v>
                </c:pt>
                <c:pt idx="43">
                  <c:v>0.05</c:v>
                </c:pt>
                <c:pt idx="44">
                  <c:v>0.05</c:v>
                </c:pt>
                <c:pt idx="45">
                  <c:v>0.05</c:v>
                </c:pt>
                <c:pt idx="46">
                  <c:v>0.05</c:v>
                </c:pt>
                <c:pt idx="47">
                  <c:v>0.05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4B7-4672-9899-F9DC132D04CC}"/>
            </c:ext>
          </c:extLst>
        </c:ser>
        <c:ser>
          <c:idx val="3"/>
          <c:order val="2"/>
          <c:tx>
            <c:strRef>
              <c:f>Graph!$AC$18</c:f>
              <c:strCache>
                <c:ptCount val="1"/>
                <c:pt idx="0">
                  <c:v>7% - avril 2025</c:v>
                </c:pt>
              </c:strCache>
            </c:strRef>
          </c:tx>
          <c:spPr>
            <a:ln w="28575" cap="rnd">
              <a:solidFill>
                <a:schemeClr val="accent2"/>
              </a:solidFill>
              <a:prstDash val="sysDash"/>
              <a:round/>
            </a:ln>
            <a:effectLst/>
          </c:spPr>
          <c:marker>
            <c:symbol val="none"/>
          </c:marker>
          <c:val>
            <c:numRef>
              <c:f>Graph!$AC$19:$AC$67</c:f>
              <c:numCache>
                <c:formatCode>0.0%</c:formatCode>
                <c:ptCount val="49"/>
                <c:pt idx="1">
                  <c:v>7.2999999999999995E-2</c:v>
                </c:pt>
                <c:pt idx="2">
                  <c:v>7.375000000000001E-2</c:v>
                </c:pt>
                <c:pt idx="3">
                  <c:v>7.6299999999999993E-2</c:v>
                </c:pt>
                <c:pt idx="4">
                  <c:v>7.7199999999999991E-2</c:v>
                </c:pt>
                <c:pt idx="5">
                  <c:v>7.4700000000000003E-2</c:v>
                </c:pt>
                <c:pt idx="6">
                  <c:v>7.1500000000000008E-2</c:v>
                </c:pt>
                <c:pt idx="7">
                  <c:v>6.9699999999999998E-2</c:v>
                </c:pt>
                <c:pt idx="8">
                  <c:v>6.9800000000000001E-2</c:v>
                </c:pt>
                <c:pt idx="9">
                  <c:v>6.9900000000000004E-2</c:v>
                </c:pt>
                <c:pt idx="10">
                  <c:v>7.0000000000000007E-2</c:v>
                </c:pt>
                <c:pt idx="11">
                  <c:v>7.0000000000000007E-2</c:v>
                </c:pt>
                <c:pt idx="12">
                  <c:v>7.0000000000000007E-2</c:v>
                </c:pt>
                <c:pt idx="13">
                  <c:v>7.0000000000000007E-2</c:v>
                </c:pt>
                <c:pt idx="14">
                  <c:v>7.0000000000000007E-2</c:v>
                </c:pt>
                <c:pt idx="15">
                  <c:v>7.0000000000000007E-2</c:v>
                </c:pt>
                <c:pt idx="16">
                  <c:v>7.0000000000000007E-2</c:v>
                </c:pt>
                <c:pt idx="17">
                  <c:v>7.0000000000000007E-2</c:v>
                </c:pt>
                <c:pt idx="18">
                  <c:v>7.0000000000000007E-2</c:v>
                </c:pt>
                <c:pt idx="19">
                  <c:v>7.0000000000000007E-2</c:v>
                </c:pt>
                <c:pt idx="20">
                  <c:v>7.0000000000000007E-2</c:v>
                </c:pt>
                <c:pt idx="21">
                  <c:v>7.0000000000000007E-2</c:v>
                </c:pt>
                <c:pt idx="22">
                  <c:v>7.0000000000000007E-2</c:v>
                </c:pt>
                <c:pt idx="23">
                  <c:v>7.0000000000000007E-2</c:v>
                </c:pt>
                <c:pt idx="24">
                  <c:v>7.0000000000000007E-2</c:v>
                </c:pt>
                <c:pt idx="25">
                  <c:v>7.0000000000000007E-2</c:v>
                </c:pt>
                <c:pt idx="26">
                  <c:v>7.0000000000000007E-2</c:v>
                </c:pt>
                <c:pt idx="27">
                  <c:v>7.0000000000000007E-2</c:v>
                </c:pt>
                <c:pt idx="28">
                  <c:v>7.0000000000000007E-2</c:v>
                </c:pt>
                <c:pt idx="29">
                  <c:v>7.0000000000000007E-2</c:v>
                </c:pt>
                <c:pt idx="30">
                  <c:v>7.0000000000000007E-2</c:v>
                </c:pt>
                <c:pt idx="31">
                  <c:v>7.0000000000000007E-2</c:v>
                </c:pt>
                <c:pt idx="32">
                  <c:v>7.0000000000000007E-2</c:v>
                </c:pt>
                <c:pt idx="33">
                  <c:v>7.0000000000000007E-2</c:v>
                </c:pt>
                <c:pt idx="34">
                  <c:v>7.0000000000000007E-2</c:v>
                </c:pt>
                <c:pt idx="35">
                  <c:v>7.0000000000000007E-2</c:v>
                </c:pt>
                <c:pt idx="36">
                  <c:v>7.0000000000000007E-2</c:v>
                </c:pt>
                <c:pt idx="37">
                  <c:v>7.0000000000000007E-2</c:v>
                </c:pt>
                <c:pt idx="38">
                  <c:v>7.0000000000000007E-2</c:v>
                </c:pt>
                <c:pt idx="39">
                  <c:v>7.0000000000000007E-2</c:v>
                </c:pt>
                <c:pt idx="40">
                  <c:v>7.0000000000000007E-2</c:v>
                </c:pt>
                <c:pt idx="41">
                  <c:v>7.0000000000000007E-2</c:v>
                </c:pt>
                <c:pt idx="42">
                  <c:v>7.0000000000000007E-2</c:v>
                </c:pt>
                <c:pt idx="43">
                  <c:v>7.0000000000000007E-2</c:v>
                </c:pt>
                <c:pt idx="44">
                  <c:v>7.0000000000000007E-2</c:v>
                </c:pt>
                <c:pt idx="45">
                  <c:v>7.0000000000000007E-2</c:v>
                </c:pt>
                <c:pt idx="46">
                  <c:v>7.0000000000000007E-2</c:v>
                </c:pt>
                <c:pt idx="47">
                  <c:v>7.0000000000000007E-2</c:v>
                </c:pt>
                <c:pt idx="48">
                  <c:v>7.0000000000000007E-2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1D8-4877-BE7F-5638AAD3BD00}"/>
            </c:ext>
          </c:extLst>
        </c:ser>
        <c:ser>
          <c:idx val="2"/>
          <c:order val="3"/>
          <c:tx>
            <c:strRef>
              <c:f>Graph!$AD$18</c:f>
              <c:strCache>
                <c:ptCount val="1"/>
                <c:pt idx="0">
                  <c:v>10%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Graph!$H$19:$H$67</c:f>
              <c:numCache>
                <c:formatCode>General</c:formatCode>
                <c:ptCount val="49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  <c:pt idx="5">
                  <c:v>2027</c:v>
                </c:pt>
                <c:pt idx="6">
                  <c:v>2028</c:v>
                </c:pt>
                <c:pt idx="7">
                  <c:v>2029</c:v>
                </c:pt>
                <c:pt idx="8">
                  <c:v>2030</c:v>
                </c:pt>
                <c:pt idx="9">
                  <c:v>2031</c:v>
                </c:pt>
                <c:pt idx="10">
                  <c:v>2032</c:v>
                </c:pt>
                <c:pt idx="11">
                  <c:v>2033</c:v>
                </c:pt>
                <c:pt idx="12">
                  <c:v>2034</c:v>
                </c:pt>
                <c:pt idx="13">
                  <c:v>2035</c:v>
                </c:pt>
                <c:pt idx="14">
                  <c:v>2036</c:v>
                </c:pt>
                <c:pt idx="15">
                  <c:v>2037</c:v>
                </c:pt>
                <c:pt idx="16">
                  <c:v>2038</c:v>
                </c:pt>
                <c:pt idx="17">
                  <c:v>2039</c:v>
                </c:pt>
                <c:pt idx="18">
                  <c:v>2040</c:v>
                </c:pt>
                <c:pt idx="19">
                  <c:v>2041</c:v>
                </c:pt>
                <c:pt idx="20">
                  <c:v>2042</c:v>
                </c:pt>
                <c:pt idx="21">
                  <c:v>2043</c:v>
                </c:pt>
                <c:pt idx="22">
                  <c:v>2044</c:v>
                </c:pt>
                <c:pt idx="23">
                  <c:v>2045</c:v>
                </c:pt>
                <c:pt idx="24">
                  <c:v>2046</c:v>
                </c:pt>
                <c:pt idx="25">
                  <c:v>2047</c:v>
                </c:pt>
                <c:pt idx="26">
                  <c:v>2048</c:v>
                </c:pt>
                <c:pt idx="27">
                  <c:v>2049</c:v>
                </c:pt>
                <c:pt idx="28">
                  <c:v>2050</c:v>
                </c:pt>
                <c:pt idx="29">
                  <c:v>2051</c:v>
                </c:pt>
                <c:pt idx="30">
                  <c:v>2052</c:v>
                </c:pt>
                <c:pt idx="31">
                  <c:v>2053</c:v>
                </c:pt>
                <c:pt idx="32">
                  <c:v>2054</c:v>
                </c:pt>
                <c:pt idx="33">
                  <c:v>2055</c:v>
                </c:pt>
                <c:pt idx="34">
                  <c:v>2056</c:v>
                </c:pt>
                <c:pt idx="35">
                  <c:v>2057</c:v>
                </c:pt>
                <c:pt idx="36">
                  <c:v>2058</c:v>
                </c:pt>
                <c:pt idx="37">
                  <c:v>2059</c:v>
                </c:pt>
                <c:pt idx="38">
                  <c:v>2060</c:v>
                </c:pt>
                <c:pt idx="39">
                  <c:v>2061</c:v>
                </c:pt>
                <c:pt idx="40">
                  <c:v>2062</c:v>
                </c:pt>
                <c:pt idx="41">
                  <c:v>2063</c:v>
                </c:pt>
                <c:pt idx="42">
                  <c:v>2064</c:v>
                </c:pt>
                <c:pt idx="43">
                  <c:v>2065</c:v>
                </c:pt>
                <c:pt idx="44">
                  <c:v>2066</c:v>
                </c:pt>
                <c:pt idx="45">
                  <c:v>2067</c:v>
                </c:pt>
                <c:pt idx="46">
                  <c:v>2068</c:v>
                </c:pt>
                <c:pt idx="47">
                  <c:v>2069</c:v>
                </c:pt>
                <c:pt idx="48">
                  <c:v>2070</c:v>
                </c:pt>
              </c:numCache>
            </c:numRef>
          </c:cat>
          <c:val>
            <c:numRef>
              <c:f>Graph!$AD$20:$AD$68</c:f>
              <c:numCache>
                <c:formatCode>0.0%</c:formatCode>
                <c:ptCount val="49"/>
                <c:pt idx="0">
                  <c:v>7.400000000000001E-2</c:v>
                </c:pt>
                <c:pt idx="1">
                  <c:v>7.400000000000001E-2</c:v>
                </c:pt>
                <c:pt idx="2">
                  <c:v>7.6799999999999993E-2</c:v>
                </c:pt>
                <c:pt idx="3">
                  <c:v>8.0700000000000008E-2</c:v>
                </c:pt>
                <c:pt idx="4">
                  <c:v>8.2400000000000001E-2</c:v>
                </c:pt>
                <c:pt idx="5">
                  <c:v>8.1099999999999992E-2</c:v>
                </c:pt>
                <c:pt idx="6">
                  <c:v>7.9500000000000001E-2</c:v>
                </c:pt>
                <c:pt idx="7">
                  <c:v>8.0600000000000005E-2</c:v>
                </c:pt>
                <c:pt idx="8">
                  <c:v>8.1799999999999998E-2</c:v>
                </c:pt>
                <c:pt idx="9">
                  <c:v>8.2899999999999988E-2</c:v>
                </c:pt>
                <c:pt idx="10">
                  <c:v>8.4100000000000008E-2</c:v>
                </c:pt>
                <c:pt idx="11">
                  <c:v>8.6400000000000005E-2</c:v>
                </c:pt>
                <c:pt idx="12">
                  <c:v>8.8599999999999998E-2</c:v>
                </c:pt>
                <c:pt idx="13">
                  <c:v>9.0899999999999995E-2</c:v>
                </c:pt>
                <c:pt idx="14">
                  <c:v>9.3200000000000005E-2</c:v>
                </c:pt>
                <c:pt idx="15">
                  <c:v>9.5500000000000002E-2</c:v>
                </c:pt>
                <c:pt idx="16">
                  <c:v>9.7699999999999995E-2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4B7-4672-9899-F9DC132D04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05175807"/>
        <c:axId val="1605172895"/>
      </c:lineChart>
      <c:catAx>
        <c:axId val="1605175807"/>
        <c:scaling>
          <c:orientation val="minMax"/>
        </c:scaling>
        <c:delete val="0"/>
        <c:axPos val="t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605172895"/>
        <c:crosses val="max"/>
        <c:auto val="1"/>
        <c:lblAlgn val="ctr"/>
        <c:lblOffset val="100"/>
        <c:noMultiLvlLbl val="0"/>
      </c:catAx>
      <c:valAx>
        <c:axId val="16051728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60517580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</xdr:row>
      <xdr:rowOff>152400</xdr:rowOff>
    </xdr:from>
    <xdr:to>
      <xdr:col>6</xdr:col>
      <xdr:colOff>0</xdr:colOff>
      <xdr:row>16</xdr:row>
      <xdr:rowOff>38100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142875</xdr:colOff>
      <xdr:row>1</xdr:row>
      <xdr:rowOff>152400</xdr:rowOff>
    </xdr:from>
    <xdr:to>
      <xdr:col>12</xdr:col>
      <xdr:colOff>0</xdr:colOff>
      <xdr:row>16</xdr:row>
      <xdr:rowOff>38100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142875</xdr:colOff>
      <xdr:row>1</xdr:row>
      <xdr:rowOff>152400</xdr:rowOff>
    </xdr:from>
    <xdr:to>
      <xdr:col>18</xdr:col>
      <xdr:colOff>0</xdr:colOff>
      <xdr:row>16</xdr:row>
      <xdr:rowOff>38100</xdr:rowOff>
    </xdr:to>
    <xdr:graphicFrame macro="">
      <xdr:nvGraphicFramePr>
        <xdr:cNvPr id="5" name="Graphiqu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18</xdr:col>
      <xdr:colOff>142875</xdr:colOff>
      <xdr:row>1</xdr:row>
      <xdr:rowOff>152400</xdr:rowOff>
    </xdr:from>
    <xdr:to>
      <xdr:col>24</xdr:col>
      <xdr:colOff>0</xdr:colOff>
      <xdr:row>16</xdr:row>
      <xdr:rowOff>38100</xdr:rowOff>
    </xdr:to>
    <xdr:graphicFrame macro="">
      <xdr:nvGraphicFramePr>
        <xdr:cNvPr id="6" name="Graphique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24</xdr:col>
      <xdr:colOff>142875</xdr:colOff>
      <xdr:row>1</xdr:row>
      <xdr:rowOff>152400</xdr:rowOff>
    </xdr:from>
    <xdr:to>
      <xdr:col>30</xdr:col>
      <xdr:colOff>0</xdr:colOff>
      <xdr:row>16</xdr:row>
      <xdr:rowOff>38100</xdr:rowOff>
    </xdr:to>
    <xdr:graphicFrame macro="">
      <xdr:nvGraphicFramePr>
        <xdr:cNvPr id="7" name="Graphique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opLeftCell="A3" workbookViewId="0">
      <selection activeCell="E8" sqref="E8"/>
    </sheetView>
  </sheetViews>
  <sheetFormatPr baseColWidth="10" defaultColWidth="10.81640625" defaultRowHeight="14.5" x14ac:dyDescent="0.35"/>
  <cols>
    <col min="1" max="1" width="1" style="40" customWidth="1"/>
    <col min="2" max="2" width="24.81640625" style="40" customWidth="1"/>
    <col min="3" max="3" width="70.81640625" style="40" customWidth="1"/>
    <col min="4" max="4" width="96" style="40" customWidth="1"/>
    <col min="5" max="5" width="12.7265625" style="40" customWidth="1"/>
    <col min="6" max="6" width="28.1796875" style="40" customWidth="1"/>
    <col min="7" max="9" width="10.81640625" style="50"/>
    <col min="10" max="10" width="10.81640625" style="50" customWidth="1"/>
    <col min="11" max="16384" width="10.81640625" style="50"/>
  </cols>
  <sheetData>
    <row r="1" spans="1:10" x14ac:dyDescent="0.35">
      <c r="B1" s="40" t="s">
        <v>22</v>
      </c>
    </row>
    <row r="2" spans="1:10" x14ac:dyDescent="0.35">
      <c r="B2" s="68" t="s">
        <v>69</v>
      </c>
    </row>
    <row r="3" spans="1:10" ht="15" thickBot="1" x14ac:dyDescent="0.4">
      <c r="J3" s="51"/>
    </row>
    <row r="4" spans="1:10" ht="63.5" thickBot="1" x14ac:dyDescent="0.4">
      <c r="A4" s="48"/>
      <c r="B4" s="41" t="s">
        <v>14</v>
      </c>
      <c r="C4" s="42" t="s">
        <v>15</v>
      </c>
      <c r="D4" s="42" t="s">
        <v>17</v>
      </c>
      <c r="E4" s="42" t="s">
        <v>48</v>
      </c>
      <c r="F4" s="43" t="s">
        <v>16</v>
      </c>
    </row>
    <row r="5" spans="1:10" s="52" customFormat="1" ht="53.25" customHeight="1" x14ac:dyDescent="0.35">
      <c r="A5" s="49"/>
      <c r="B5" s="89" t="s">
        <v>55</v>
      </c>
      <c r="C5" s="148" t="s">
        <v>57</v>
      </c>
      <c r="D5" s="142" t="s">
        <v>68</v>
      </c>
      <c r="E5" s="144">
        <v>2024</v>
      </c>
      <c r="F5" s="146" t="s">
        <v>18</v>
      </c>
      <c r="J5" s="53"/>
    </row>
    <row r="6" spans="1:10" s="52" customFormat="1" ht="53.25" customHeight="1" x14ac:dyDescent="0.35">
      <c r="A6" s="49"/>
      <c r="B6" s="90" t="s">
        <v>56</v>
      </c>
      <c r="C6" s="149"/>
      <c r="D6" s="143"/>
      <c r="E6" s="145"/>
      <c r="F6" s="147"/>
    </row>
    <row r="7" spans="1:10" s="52" customFormat="1" ht="53.25" customHeight="1" x14ac:dyDescent="0.35">
      <c r="A7" s="49"/>
      <c r="B7" s="47" t="s">
        <v>58</v>
      </c>
      <c r="C7" s="149"/>
      <c r="D7" s="143"/>
      <c r="E7" s="145"/>
      <c r="F7" s="147"/>
    </row>
    <row r="8" spans="1:10" ht="36" customHeight="1" x14ac:dyDescent="0.35">
      <c r="A8" s="49"/>
      <c r="B8" s="46" t="s">
        <v>19</v>
      </c>
      <c r="C8" s="44" t="s">
        <v>20</v>
      </c>
      <c r="D8" s="44" t="s">
        <v>49</v>
      </c>
      <c r="E8" s="141">
        <v>2023</v>
      </c>
      <c r="F8" s="45" t="s">
        <v>21</v>
      </c>
    </row>
    <row r="9" spans="1:10" ht="36" customHeight="1" x14ac:dyDescent="0.35">
      <c r="A9" s="49"/>
      <c r="B9" s="83" t="s">
        <v>77</v>
      </c>
      <c r="C9" s="84" t="s">
        <v>78</v>
      </c>
      <c r="D9" s="84" t="s">
        <v>79</v>
      </c>
      <c r="E9" s="140"/>
      <c r="F9" s="45" t="str">
        <f>F8</f>
        <v>Tous scénarios</v>
      </c>
    </row>
    <row r="10" spans="1:10" ht="36" customHeight="1" x14ac:dyDescent="0.35">
      <c r="A10" s="49"/>
      <c r="B10" s="83" t="s">
        <v>37</v>
      </c>
      <c r="C10" s="84" t="s">
        <v>39</v>
      </c>
      <c r="D10" s="84" t="s">
        <v>66</v>
      </c>
      <c r="E10" s="67">
        <v>2025</v>
      </c>
      <c r="F10" s="45" t="s">
        <v>21</v>
      </c>
    </row>
    <row r="11" spans="1:10" ht="36" customHeight="1" thickBot="1" x14ac:dyDescent="0.4">
      <c r="A11" s="49"/>
      <c r="B11" s="54" t="s">
        <v>24</v>
      </c>
      <c r="C11" s="55" t="s">
        <v>38</v>
      </c>
      <c r="D11" s="55" t="s">
        <v>67</v>
      </c>
      <c r="E11" s="124">
        <v>2025</v>
      </c>
      <c r="F11" s="56" t="s">
        <v>21</v>
      </c>
    </row>
  </sheetData>
  <mergeCells count="4">
    <mergeCell ref="D5:D7"/>
    <mergeCell ref="E5:E7"/>
    <mergeCell ref="F5:F7"/>
    <mergeCell ref="C5:C7"/>
  </mergeCells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D67"/>
  <sheetViews>
    <sheetView workbookViewId="0">
      <selection activeCell="K20" sqref="K20"/>
    </sheetView>
  </sheetViews>
  <sheetFormatPr baseColWidth="10" defaultColWidth="10.81640625" defaultRowHeight="14.5" x14ac:dyDescent="0.35"/>
  <cols>
    <col min="1" max="1" width="2.453125" style="2" customWidth="1"/>
    <col min="2" max="2" width="7.7265625" style="2" customWidth="1"/>
    <col min="3" max="3" width="14.453125" style="7" customWidth="1"/>
    <col min="4" max="6" width="14.453125" style="4" customWidth="1"/>
    <col min="7" max="7" width="2.453125" style="2" customWidth="1"/>
    <col min="8" max="8" width="7.7265625" style="2" customWidth="1"/>
    <col min="9" max="9" width="14.453125" style="7" customWidth="1"/>
    <col min="10" max="12" width="14.453125" style="4" customWidth="1"/>
    <col min="13" max="13" width="2.453125" style="2" customWidth="1"/>
    <col min="14" max="14" width="7.7265625" style="2" customWidth="1"/>
    <col min="15" max="15" width="14.453125" style="7" customWidth="1"/>
    <col min="16" max="18" width="14.453125" style="4" customWidth="1"/>
    <col min="19" max="19" width="2.453125" style="2" customWidth="1"/>
    <col min="20" max="20" width="7.7265625" style="2" customWidth="1"/>
    <col min="21" max="21" width="14.453125" style="7" customWidth="1"/>
    <col min="22" max="24" width="14.453125" style="4" customWidth="1"/>
    <col min="25" max="25" width="2.453125" style="2" customWidth="1"/>
    <col min="26" max="26" width="7.7265625" style="2" customWidth="1"/>
    <col min="27" max="27" width="14.453125" style="7" customWidth="1"/>
    <col min="28" max="30" width="14.453125" style="4" customWidth="1"/>
    <col min="31" max="16384" width="10.81640625" style="2"/>
  </cols>
  <sheetData>
    <row r="1" spans="2:30" x14ac:dyDescent="0.35">
      <c r="B1" s="150" t="s">
        <v>1</v>
      </c>
      <c r="C1" s="150"/>
      <c r="D1" s="150"/>
      <c r="E1" s="150"/>
      <c r="F1" s="150"/>
      <c r="H1" s="150" t="s">
        <v>9</v>
      </c>
      <c r="I1" s="150"/>
      <c r="J1" s="150"/>
      <c r="K1" s="150"/>
      <c r="L1" s="150"/>
      <c r="N1" s="150" t="s">
        <v>43</v>
      </c>
      <c r="O1" s="150"/>
      <c r="P1" s="150"/>
      <c r="Q1" s="150"/>
      <c r="R1" s="150"/>
      <c r="T1" s="150" t="s">
        <v>24</v>
      </c>
      <c r="U1" s="150"/>
      <c r="V1" s="150"/>
      <c r="W1" s="150"/>
      <c r="X1" s="150"/>
      <c r="Z1" s="150" t="s">
        <v>65</v>
      </c>
      <c r="AA1" s="150"/>
      <c r="AB1" s="150"/>
      <c r="AC1" s="150"/>
      <c r="AD1" s="150"/>
    </row>
    <row r="2" spans="2:30" s="76" customFormat="1" x14ac:dyDescent="0.35">
      <c r="B2" s="75"/>
      <c r="C2" s="75"/>
      <c r="D2" s="75"/>
      <c r="E2" s="133"/>
      <c r="F2" s="75"/>
      <c r="H2" s="75"/>
      <c r="I2" s="75"/>
      <c r="J2" s="75"/>
      <c r="K2" s="133"/>
      <c r="L2" s="75"/>
      <c r="N2" s="75"/>
      <c r="O2" s="75"/>
      <c r="P2" s="75"/>
      <c r="Q2" s="133"/>
      <c r="R2" s="75"/>
      <c r="T2" s="75"/>
      <c r="U2" s="75"/>
      <c r="V2" s="75"/>
      <c r="W2" s="133"/>
      <c r="X2" s="75"/>
      <c r="Z2" s="126"/>
      <c r="AA2" s="126"/>
      <c r="AB2" s="126"/>
      <c r="AC2" s="133"/>
      <c r="AD2" s="126"/>
    </row>
    <row r="3" spans="2:30" s="76" customFormat="1" x14ac:dyDescent="0.35">
      <c r="B3" s="75"/>
      <c r="C3" s="75"/>
      <c r="D3" s="75"/>
      <c r="E3" s="133"/>
      <c r="F3" s="75"/>
      <c r="H3" s="75"/>
      <c r="I3" s="75"/>
      <c r="J3" s="75"/>
      <c r="K3" s="133"/>
      <c r="L3" s="75"/>
      <c r="N3" s="75"/>
      <c r="O3" s="75"/>
      <c r="P3" s="75"/>
      <c r="Q3" s="133"/>
      <c r="R3" s="75"/>
      <c r="T3" s="75"/>
      <c r="U3" s="75"/>
      <c r="V3" s="75"/>
      <c r="W3" s="133"/>
      <c r="X3" s="75"/>
      <c r="Z3" s="126"/>
      <c r="AA3" s="126"/>
      <c r="AB3" s="126"/>
      <c r="AC3" s="133"/>
      <c r="AD3" s="126"/>
    </row>
    <row r="4" spans="2:30" s="76" customFormat="1" x14ac:dyDescent="0.35">
      <c r="B4" s="75"/>
      <c r="C4" s="75"/>
      <c r="D4" s="75"/>
      <c r="E4" s="133"/>
      <c r="F4" s="75"/>
      <c r="H4" s="75"/>
      <c r="I4" s="75"/>
      <c r="J4" s="75"/>
      <c r="K4" s="133"/>
      <c r="L4" s="75"/>
      <c r="N4" s="75"/>
      <c r="O4" s="75"/>
      <c r="P4" s="75"/>
      <c r="Q4" s="133"/>
      <c r="R4" s="75"/>
      <c r="T4" s="75"/>
      <c r="U4" s="75"/>
      <c r="V4" s="75"/>
      <c r="W4" s="133"/>
      <c r="X4" s="75"/>
      <c r="Z4" s="126"/>
      <c r="AA4" s="126"/>
      <c r="AB4" s="126"/>
      <c r="AC4" s="133"/>
      <c r="AD4" s="126"/>
    </row>
    <row r="5" spans="2:30" s="76" customFormat="1" x14ac:dyDescent="0.35">
      <c r="B5" s="75"/>
      <c r="C5" s="75"/>
      <c r="D5" s="75"/>
      <c r="E5" s="133"/>
      <c r="F5" s="75"/>
      <c r="H5" s="75"/>
      <c r="I5" s="75"/>
      <c r="J5" s="75"/>
      <c r="K5" s="133"/>
      <c r="L5" s="75"/>
      <c r="N5" s="75"/>
      <c r="O5" s="75"/>
      <c r="P5" s="75"/>
      <c r="Q5" s="133"/>
      <c r="R5" s="75"/>
      <c r="T5" s="75"/>
      <c r="U5" s="75"/>
      <c r="V5" s="75"/>
      <c r="W5" s="133"/>
      <c r="X5" s="75"/>
      <c r="Z5" s="126"/>
      <c r="AA5" s="126"/>
      <c r="AB5" s="126"/>
      <c r="AC5" s="133"/>
      <c r="AD5" s="126"/>
    </row>
    <row r="6" spans="2:30" s="76" customFormat="1" x14ac:dyDescent="0.35">
      <c r="B6" s="75"/>
      <c r="C6" s="75"/>
      <c r="D6" s="75"/>
      <c r="E6" s="133"/>
      <c r="F6" s="75"/>
      <c r="H6" s="75"/>
      <c r="I6" s="75"/>
      <c r="J6" s="75"/>
      <c r="K6" s="133"/>
      <c r="L6" s="75"/>
      <c r="N6" s="75"/>
      <c r="O6" s="75"/>
      <c r="P6" s="75"/>
      <c r="Q6" s="133"/>
      <c r="R6" s="75"/>
      <c r="T6" s="75"/>
      <c r="U6" s="75"/>
      <c r="V6" s="75"/>
      <c r="W6" s="133"/>
      <c r="X6" s="75"/>
      <c r="Z6" s="126"/>
      <c r="AA6" s="126"/>
      <c r="AB6" s="126"/>
      <c r="AC6" s="133"/>
      <c r="AD6" s="126"/>
    </row>
    <row r="7" spans="2:30" s="76" customFormat="1" x14ac:dyDescent="0.35">
      <c r="B7" s="75"/>
      <c r="C7" s="75"/>
      <c r="D7" s="75"/>
      <c r="E7" s="133"/>
      <c r="F7" s="75"/>
      <c r="H7" s="75"/>
      <c r="I7" s="75"/>
      <c r="J7" s="75"/>
      <c r="K7" s="133"/>
      <c r="L7" s="75"/>
      <c r="N7" s="75"/>
      <c r="O7" s="75"/>
      <c r="P7" s="75"/>
      <c r="Q7" s="133"/>
      <c r="R7" s="75"/>
      <c r="T7" s="75"/>
      <c r="U7" s="75"/>
      <c r="V7" s="75"/>
      <c r="W7" s="133"/>
      <c r="X7" s="75"/>
      <c r="Z7" s="126"/>
      <c r="AA7" s="126"/>
      <c r="AB7" s="126"/>
      <c r="AC7" s="133"/>
      <c r="AD7" s="126"/>
    </row>
    <row r="8" spans="2:30" s="76" customFormat="1" x14ac:dyDescent="0.35">
      <c r="B8" s="75"/>
      <c r="C8" s="75"/>
      <c r="D8" s="75"/>
      <c r="E8" s="133"/>
      <c r="F8" s="75"/>
      <c r="H8" s="75"/>
      <c r="I8" s="75"/>
      <c r="J8" s="75"/>
      <c r="K8" s="133"/>
      <c r="L8" s="75"/>
      <c r="N8" s="75"/>
      <c r="O8" s="75"/>
      <c r="P8" s="75"/>
      <c r="Q8" s="133"/>
      <c r="R8" s="75"/>
      <c r="T8" s="75"/>
      <c r="U8" s="75"/>
      <c r="V8" s="75"/>
      <c r="W8" s="133"/>
      <c r="X8" s="75"/>
      <c r="Z8" s="126"/>
      <c r="AA8" s="126"/>
      <c r="AB8" s="126"/>
      <c r="AC8" s="133"/>
      <c r="AD8" s="126"/>
    </row>
    <row r="9" spans="2:30" s="76" customFormat="1" x14ac:dyDescent="0.35">
      <c r="B9" s="75"/>
      <c r="C9" s="75"/>
      <c r="D9" s="75"/>
      <c r="E9" s="133"/>
      <c r="F9" s="75"/>
      <c r="H9" s="75"/>
      <c r="I9" s="75"/>
      <c r="J9" s="75"/>
      <c r="K9" s="133"/>
      <c r="L9" s="75"/>
      <c r="N9" s="75"/>
      <c r="O9" s="75"/>
      <c r="P9" s="75"/>
      <c r="Q9" s="133"/>
      <c r="R9" s="75"/>
      <c r="T9" s="75"/>
      <c r="U9" s="75"/>
      <c r="V9" s="75"/>
      <c r="W9" s="133"/>
      <c r="X9" s="75"/>
      <c r="Z9" s="126"/>
      <c r="AA9" s="126"/>
      <c r="AB9" s="126"/>
      <c r="AC9" s="133"/>
      <c r="AD9" s="126"/>
    </row>
    <row r="10" spans="2:30" s="76" customFormat="1" x14ac:dyDescent="0.35">
      <c r="B10" s="75"/>
      <c r="C10" s="75"/>
      <c r="D10" s="75"/>
      <c r="E10" s="133"/>
      <c r="F10" s="75"/>
      <c r="H10" s="75"/>
      <c r="I10" s="75"/>
      <c r="J10" s="75"/>
      <c r="K10" s="133"/>
      <c r="L10" s="75"/>
      <c r="N10" s="75"/>
      <c r="O10" s="75"/>
      <c r="P10" s="75"/>
      <c r="Q10" s="133"/>
      <c r="R10" s="75"/>
      <c r="T10" s="75"/>
      <c r="U10" s="75"/>
      <c r="V10" s="75"/>
      <c r="W10" s="133"/>
      <c r="X10" s="75"/>
      <c r="Z10" s="126"/>
      <c r="AA10" s="126"/>
      <c r="AB10" s="126"/>
      <c r="AC10" s="133"/>
      <c r="AD10" s="126"/>
    </row>
    <row r="11" spans="2:30" s="76" customFormat="1" x14ac:dyDescent="0.35">
      <c r="B11" s="75"/>
      <c r="C11" s="75"/>
      <c r="D11" s="75"/>
      <c r="E11" s="133"/>
      <c r="F11" s="75"/>
      <c r="H11" s="75"/>
      <c r="I11" s="75"/>
      <c r="J11" s="75"/>
      <c r="K11" s="133"/>
      <c r="L11" s="75"/>
      <c r="N11" s="75"/>
      <c r="O11" s="75"/>
      <c r="P11" s="75"/>
      <c r="Q11" s="133"/>
      <c r="R11" s="75"/>
      <c r="T11" s="75"/>
      <c r="U11" s="75"/>
      <c r="V11" s="75"/>
      <c r="W11" s="133"/>
      <c r="X11" s="75"/>
      <c r="Z11" s="126"/>
      <c r="AA11" s="126"/>
      <c r="AB11" s="126"/>
      <c r="AC11" s="133"/>
      <c r="AD11" s="126"/>
    </row>
    <row r="12" spans="2:30" s="76" customFormat="1" x14ac:dyDescent="0.35">
      <c r="B12" s="75"/>
      <c r="C12" s="75"/>
      <c r="D12" s="75"/>
      <c r="E12" s="133"/>
      <c r="F12" s="75"/>
      <c r="H12" s="75"/>
      <c r="I12" s="75"/>
      <c r="J12" s="75"/>
      <c r="K12" s="133"/>
      <c r="L12" s="75"/>
      <c r="N12" s="75"/>
      <c r="O12" s="75"/>
      <c r="P12" s="75"/>
      <c r="Q12" s="133"/>
      <c r="R12" s="75"/>
      <c r="T12" s="75"/>
      <c r="U12" s="75"/>
      <c r="V12" s="75"/>
      <c r="W12" s="133"/>
      <c r="X12" s="75"/>
      <c r="Z12" s="126"/>
      <c r="AA12" s="126"/>
      <c r="AB12" s="126"/>
      <c r="AC12" s="133"/>
      <c r="AD12" s="126"/>
    </row>
    <row r="13" spans="2:30" s="76" customFormat="1" x14ac:dyDescent="0.35">
      <c r="B13" s="75"/>
      <c r="C13" s="75"/>
      <c r="D13" s="75"/>
      <c r="E13" s="133"/>
      <c r="F13" s="75"/>
      <c r="H13" s="75"/>
      <c r="I13" s="75"/>
      <c r="J13" s="75"/>
      <c r="K13" s="133"/>
      <c r="L13" s="75"/>
      <c r="N13" s="75"/>
      <c r="O13" s="75"/>
      <c r="P13" s="75"/>
      <c r="Q13" s="133"/>
      <c r="R13" s="75"/>
      <c r="T13" s="75"/>
      <c r="U13" s="75"/>
      <c r="V13" s="75"/>
      <c r="W13" s="133"/>
      <c r="X13" s="75"/>
      <c r="Z13" s="126"/>
      <c r="AA13" s="126"/>
      <c r="AB13" s="126"/>
      <c r="AC13" s="133"/>
      <c r="AD13" s="126"/>
    </row>
    <row r="14" spans="2:30" s="76" customFormat="1" x14ac:dyDescent="0.35">
      <c r="B14" s="75"/>
      <c r="C14" s="75"/>
      <c r="D14" s="75"/>
      <c r="E14" s="133"/>
      <c r="F14" s="75"/>
      <c r="H14" s="75"/>
      <c r="I14" s="75"/>
      <c r="J14" s="75"/>
      <c r="K14" s="133"/>
      <c r="L14" s="75"/>
      <c r="N14" s="75"/>
      <c r="O14" s="75"/>
      <c r="P14" s="75"/>
      <c r="Q14" s="133"/>
      <c r="R14" s="75"/>
      <c r="T14" s="75"/>
      <c r="U14" s="75"/>
      <c r="V14" s="75"/>
      <c r="W14" s="133"/>
      <c r="X14" s="75"/>
      <c r="Z14" s="126"/>
      <c r="AA14" s="126"/>
      <c r="AB14" s="126"/>
      <c r="AC14" s="133"/>
      <c r="AD14" s="126"/>
    </row>
    <row r="15" spans="2:30" s="76" customFormat="1" x14ac:dyDescent="0.35">
      <c r="B15" s="75"/>
      <c r="C15" s="75"/>
      <c r="D15" s="75"/>
      <c r="E15" s="133"/>
      <c r="F15" s="75"/>
      <c r="H15" s="75"/>
      <c r="I15" s="75"/>
      <c r="J15" s="75"/>
      <c r="K15" s="133"/>
      <c r="L15" s="75"/>
      <c r="N15" s="75"/>
      <c r="O15" s="75"/>
      <c r="P15" s="75"/>
      <c r="Q15" s="133"/>
      <c r="R15" s="75"/>
      <c r="T15" s="75"/>
      <c r="U15" s="75"/>
      <c r="V15" s="75"/>
      <c r="W15" s="133"/>
      <c r="X15" s="75"/>
      <c r="Z15" s="126"/>
      <c r="AA15" s="126"/>
      <c r="AB15" s="126"/>
      <c r="AC15" s="133"/>
      <c r="AD15" s="126"/>
    </row>
    <row r="16" spans="2:30" s="76" customFormat="1" x14ac:dyDescent="0.35">
      <c r="B16" s="75"/>
      <c r="C16" s="75"/>
      <c r="D16" s="75"/>
      <c r="E16" s="133"/>
      <c r="F16" s="75"/>
      <c r="H16" s="75"/>
      <c r="I16" s="75"/>
      <c r="J16" s="75"/>
      <c r="K16" s="133"/>
      <c r="L16" s="75"/>
      <c r="N16" s="75"/>
      <c r="O16" s="75"/>
      <c r="P16" s="75"/>
      <c r="Q16" s="133"/>
      <c r="R16" s="75"/>
      <c r="T16" s="75"/>
      <c r="U16" s="75"/>
      <c r="V16" s="75"/>
      <c r="W16" s="133"/>
      <c r="X16" s="75"/>
      <c r="Z16" s="126"/>
      <c r="AA16" s="126"/>
      <c r="AB16" s="126"/>
      <c r="AC16" s="133"/>
      <c r="AD16" s="126"/>
    </row>
    <row r="17" spans="2:30" s="76" customFormat="1" ht="15" thickBot="1" x14ac:dyDescent="0.4">
      <c r="B17" s="74"/>
      <c r="C17" s="74"/>
      <c r="D17" s="74"/>
      <c r="E17" s="74"/>
      <c r="F17" s="74"/>
      <c r="H17" s="74"/>
      <c r="I17" s="74"/>
      <c r="J17" s="74"/>
      <c r="K17" s="74"/>
      <c r="L17" s="74"/>
      <c r="N17" s="74"/>
      <c r="O17" s="74"/>
      <c r="P17" s="74"/>
      <c r="Q17" s="74"/>
      <c r="R17" s="74"/>
      <c r="T17" s="74"/>
      <c r="U17" s="74"/>
      <c r="V17" s="74"/>
      <c r="W17" s="74"/>
      <c r="X17" s="74"/>
      <c r="Z17" s="74"/>
      <c r="AA17" s="74"/>
      <c r="AB17" s="74"/>
      <c r="AC17" s="74"/>
      <c r="AD17" s="74"/>
    </row>
    <row r="18" spans="2:30" s="1" customFormat="1" ht="15" thickBot="1" x14ac:dyDescent="0.4">
      <c r="B18" s="14"/>
      <c r="C18" s="72">
        <v>7.0000000000000007E-2</v>
      </c>
      <c r="D18" s="73">
        <v>0.05</v>
      </c>
      <c r="E18" s="134" t="s">
        <v>70</v>
      </c>
      <c r="F18" s="125">
        <v>0.1</v>
      </c>
      <c r="H18" s="14"/>
      <c r="I18" s="72">
        <v>7.0000000000000007E-2</v>
      </c>
      <c r="J18" s="73">
        <v>0.05</v>
      </c>
      <c r="K18" s="134" t="str">
        <f>E18</f>
        <v>7% - avril 2025</v>
      </c>
      <c r="L18" s="125">
        <v>0.1</v>
      </c>
      <c r="N18" s="14"/>
      <c r="O18" s="72">
        <v>7.0000000000000007E-2</v>
      </c>
      <c r="P18" s="73">
        <v>0.05</v>
      </c>
      <c r="Q18" s="134" t="str">
        <f>K18</f>
        <v>7% - avril 2025</v>
      </c>
      <c r="R18" s="125">
        <v>0.1</v>
      </c>
      <c r="T18" s="14"/>
      <c r="U18" s="72">
        <v>7.0000000000000007E-2</v>
      </c>
      <c r="V18" s="73">
        <v>0.05</v>
      </c>
      <c r="W18" s="134" t="str">
        <f>Q18</f>
        <v>7% - avril 2025</v>
      </c>
      <c r="X18" s="125">
        <v>0.1</v>
      </c>
      <c r="Z18" s="14"/>
      <c r="AA18" s="72">
        <v>7.0000000000000007E-2</v>
      </c>
      <c r="AB18" s="73">
        <v>0.05</v>
      </c>
      <c r="AC18" s="134" t="str">
        <f>W18</f>
        <v>7% - avril 2025</v>
      </c>
      <c r="AD18" s="125">
        <v>0.1</v>
      </c>
    </row>
    <row r="19" spans="2:30" x14ac:dyDescent="0.35">
      <c r="B19" s="57">
        <v>2022</v>
      </c>
      <c r="C19" s="58"/>
      <c r="D19" s="59"/>
      <c r="E19" s="135"/>
      <c r="F19" s="71"/>
      <c r="H19" s="57">
        <v>2022</v>
      </c>
      <c r="I19" s="58"/>
      <c r="J19" s="59"/>
      <c r="K19" s="135"/>
      <c r="L19" s="71"/>
      <c r="N19" s="57">
        <v>2022</v>
      </c>
      <c r="O19" s="58"/>
      <c r="P19" s="59"/>
      <c r="Q19" s="135"/>
      <c r="R19" s="71"/>
      <c r="T19" s="57">
        <v>2022</v>
      </c>
      <c r="U19" s="58"/>
      <c r="V19" s="59"/>
      <c r="W19" s="135"/>
      <c r="X19" s="71"/>
      <c r="Z19" s="57">
        <v>2022</v>
      </c>
      <c r="AA19" s="58"/>
      <c r="AB19" s="59"/>
      <c r="AC19" s="135"/>
      <c r="AD19" s="71"/>
    </row>
    <row r="20" spans="2:30" x14ac:dyDescent="0.35">
      <c r="B20" s="12">
        <v>2023</v>
      </c>
      <c r="C20" s="77">
        <f>'Chô_7%'!AD9</f>
        <v>30394.799999999999</v>
      </c>
      <c r="D20" s="78">
        <f>'Chô_5%'!AD9</f>
        <v>30394.799999999999</v>
      </c>
      <c r="E20" s="136">
        <v>30423.599999999999</v>
      </c>
      <c r="F20" s="79">
        <f>'Chô_10%'!AD9</f>
        <v>30394.799999999999</v>
      </c>
      <c r="H20" s="12">
        <v>2023</v>
      </c>
      <c r="I20" s="77">
        <f>'Chô_7%'!AE9</f>
        <v>21253.131968924936</v>
      </c>
      <c r="J20" s="78">
        <f>'Chô_5%'!AE9</f>
        <v>21253.131968924936</v>
      </c>
      <c r="K20" s="136">
        <v>21281.931968924935</v>
      </c>
      <c r="L20" s="79">
        <f>'Chô_10%'!AE9</f>
        <v>21253.131968924936</v>
      </c>
      <c r="N20" s="12">
        <v>2023</v>
      </c>
      <c r="O20" s="77">
        <f>'Chô_7%'!AG9</f>
        <v>2011.84</v>
      </c>
      <c r="P20" s="78">
        <f>'Chô_5%'!AG9</f>
        <v>2011.84</v>
      </c>
      <c r="Q20" s="136">
        <v>2011.84</v>
      </c>
      <c r="R20" s="79">
        <f>'Chô_10%'!AG9</f>
        <v>2011.84</v>
      </c>
      <c r="T20" s="12">
        <v>2023</v>
      </c>
      <c r="U20" s="77">
        <f>'Chô_7%'!AI9</f>
        <v>2144.4917603399999</v>
      </c>
      <c r="V20" s="78">
        <f>'Chô_7%'!AI9</f>
        <v>2144.4917603399999</v>
      </c>
      <c r="W20" s="136">
        <v>2144.4917603399999</v>
      </c>
      <c r="X20" s="79">
        <f>'Chô_7%'!AI9</f>
        <v>2144.4917603399999</v>
      </c>
      <c r="Z20" s="12">
        <v>2023</v>
      </c>
      <c r="AA20" s="127">
        <f>'Chô_7%'!$C9</f>
        <v>7.400000000000001E-2</v>
      </c>
      <c r="AB20" s="128">
        <f>'Chô_5%'!$C9</f>
        <v>7.400000000000001E-2</v>
      </c>
      <c r="AC20" s="138">
        <v>7.2999999999999995E-2</v>
      </c>
      <c r="AD20" s="129">
        <f>'Chô_10%'!$C9</f>
        <v>7.400000000000001E-2</v>
      </c>
    </row>
    <row r="21" spans="2:30" x14ac:dyDescent="0.35">
      <c r="B21" s="12">
        <f t="shared" ref="B21:B67" si="0">B20+1</f>
        <v>2024</v>
      </c>
      <c r="C21" s="77">
        <f>'Chô_7%'!AD10</f>
        <v>30623.3</v>
      </c>
      <c r="D21" s="78">
        <f>'Chô_5%'!AD10</f>
        <v>30623.3</v>
      </c>
      <c r="E21" s="136">
        <v>30597.014520000001</v>
      </c>
      <c r="F21" s="79">
        <f>'Chô_10%'!AD10</f>
        <v>30623.3</v>
      </c>
      <c r="H21" s="12">
        <f t="shared" ref="H21:H67" si="1">H20+1</f>
        <v>2024</v>
      </c>
      <c r="I21" s="77">
        <f>'Chô_7%'!AE10</f>
        <v>21338.144496800636</v>
      </c>
      <c r="J21" s="78">
        <f>'Chô_5%'!AE10</f>
        <v>21338.144496800636</v>
      </c>
      <c r="K21" s="136">
        <v>21367.059696800636</v>
      </c>
      <c r="L21" s="79">
        <f>'Chô_10%'!AE10</f>
        <v>21338.144496800636</v>
      </c>
      <c r="N21" s="12">
        <f t="shared" ref="N21:N67" si="2">N20+1</f>
        <v>2024</v>
      </c>
      <c r="O21" s="77">
        <f>'Chô_7%'!AG10</f>
        <v>1970.82</v>
      </c>
      <c r="P21" s="78">
        <f>'Chô_5%'!AG10</f>
        <v>1970.82</v>
      </c>
      <c r="Q21" s="136">
        <v>2005.56</v>
      </c>
      <c r="R21" s="79">
        <f>'Chô_10%'!AG10</f>
        <v>1970.82</v>
      </c>
      <c r="T21" s="12">
        <f t="shared" ref="T21:T67" si="3">T20+1</f>
        <v>2024</v>
      </c>
      <c r="U21" s="77">
        <f>'Chô_7%'!AI10</f>
        <v>2151.68851688</v>
      </c>
      <c r="V21" s="78">
        <f>'Chô_7%'!AI10</f>
        <v>2151.68851688</v>
      </c>
      <c r="W21" s="136">
        <v>2151.68851688</v>
      </c>
      <c r="X21" s="79">
        <f>'Chô_7%'!AI10</f>
        <v>2151.68851688</v>
      </c>
      <c r="Z21" s="12">
        <f t="shared" ref="Z21:Z67" si="4">Z20+1</f>
        <v>2024</v>
      </c>
      <c r="AA21" s="127">
        <f>'Chô_7%'!$C10</f>
        <v>7.400000000000001E-2</v>
      </c>
      <c r="AB21" s="128">
        <f>'Chô_5%'!$C10</f>
        <v>7.400000000000001E-2</v>
      </c>
      <c r="AC21" s="138">
        <v>7.375000000000001E-2</v>
      </c>
      <c r="AD21" s="129">
        <f>'Chô_10%'!$C10</f>
        <v>7.400000000000001E-2</v>
      </c>
    </row>
    <row r="22" spans="2:30" x14ac:dyDescent="0.35">
      <c r="B22" s="12">
        <f t="shared" si="0"/>
        <v>2025</v>
      </c>
      <c r="C22" s="77">
        <f>'Chô_7%'!AD11</f>
        <v>30687.608929999999</v>
      </c>
      <c r="D22" s="78">
        <f>'Chô_5%'!AD11</f>
        <v>30687.608929999999</v>
      </c>
      <c r="E22" s="136">
        <v>30578.656311287999</v>
      </c>
      <c r="F22" s="79">
        <f>'Chô_10%'!AD11</f>
        <v>30687.608929999999</v>
      </c>
      <c r="H22" s="12">
        <f t="shared" si="1"/>
        <v>2025</v>
      </c>
      <c r="I22" s="77">
        <f>'Chô_7%'!AE11</f>
        <v>21318.296802976118</v>
      </c>
      <c r="J22" s="78">
        <f>'Chô_5%'!AE11</f>
        <v>21318.296802976118</v>
      </c>
      <c r="K22" s="136">
        <v>21271.864728358647</v>
      </c>
      <c r="L22" s="79">
        <f>'Chô_10%'!AE11</f>
        <v>21318.296802976118</v>
      </c>
      <c r="N22" s="12">
        <f t="shared" si="2"/>
        <v>2025</v>
      </c>
      <c r="O22" s="77">
        <f>'Chô_7%'!AG11</f>
        <v>1953.2399999999998</v>
      </c>
      <c r="P22" s="78">
        <f>'Chô_5%'!AG11</f>
        <v>1953.2399999999998</v>
      </c>
      <c r="Q22" s="136">
        <v>1996.8200000000002</v>
      </c>
      <c r="R22" s="79">
        <f>'Chô_10%'!AG11</f>
        <v>1953.2399999999998</v>
      </c>
      <c r="T22" s="12">
        <f t="shared" si="3"/>
        <v>2025</v>
      </c>
      <c r="U22" s="77">
        <f>'Chô_7%'!AI11</f>
        <v>2145.8186651464011</v>
      </c>
      <c r="V22" s="78">
        <f>'Chô_7%'!AI11</f>
        <v>2145.8186651464011</v>
      </c>
      <c r="W22" s="136">
        <v>2154.68851688</v>
      </c>
      <c r="X22" s="79">
        <f>'Chô_7%'!AI11</f>
        <v>2145.8186651464011</v>
      </c>
      <c r="Z22" s="12">
        <f t="shared" si="4"/>
        <v>2025</v>
      </c>
      <c r="AA22" s="127">
        <f>'Chô_7%'!$C11</f>
        <v>7.6999999999999999E-2</v>
      </c>
      <c r="AB22" s="128">
        <f>'Chô_5%'!$C11</f>
        <v>7.6999999999999999E-2</v>
      </c>
      <c r="AC22" s="138">
        <v>7.6299999999999993E-2</v>
      </c>
      <c r="AD22" s="129">
        <f>'Chô_10%'!$C11</f>
        <v>7.6799999999999993E-2</v>
      </c>
    </row>
    <row r="23" spans="2:30" x14ac:dyDescent="0.35">
      <c r="B23" s="12">
        <f t="shared" si="0"/>
        <v>2026</v>
      </c>
      <c r="C23" s="77">
        <f>'Chô_7%'!AD12</f>
        <v>30702.952734464998</v>
      </c>
      <c r="D23" s="78">
        <f>'Chô_5%'!AD12</f>
        <v>30702.952734464998</v>
      </c>
      <c r="E23" s="136">
        <v>30725.43386158218</v>
      </c>
      <c r="F23" s="79">
        <f>'Chô_10%'!AD12</f>
        <v>30702.952734464998</v>
      </c>
      <c r="H23" s="12">
        <f t="shared" si="1"/>
        <v>2026</v>
      </c>
      <c r="I23" s="77">
        <f>'Chô_7%'!AE12</f>
        <v>21254.008336275783</v>
      </c>
      <c r="J23" s="78">
        <f>'Chô_5%'!AE12</f>
        <v>21254.008336275783</v>
      </c>
      <c r="K23" s="136">
        <v>21334.825110941551</v>
      </c>
      <c r="L23" s="79">
        <f>'Chô_10%'!AE12</f>
        <v>21254.008336275783</v>
      </c>
      <c r="N23" s="12">
        <f t="shared" si="2"/>
        <v>2026</v>
      </c>
      <c r="O23" s="77">
        <f>'Chô_7%'!AG12</f>
        <v>1946.96</v>
      </c>
      <c r="P23" s="78">
        <f>'Chô_5%'!AG12</f>
        <v>1946.96</v>
      </c>
      <c r="Q23" s="136">
        <v>1989.78</v>
      </c>
      <c r="R23" s="79">
        <f>'Chô_10%'!AG12</f>
        <v>1946.96</v>
      </c>
      <c r="T23" s="12">
        <f t="shared" si="3"/>
        <v>2026</v>
      </c>
      <c r="U23" s="77">
        <f>'Chô_7%'!AI12</f>
        <v>2146.3186651463971</v>
      </c>
      <c r="V23" s="78">
        <f>'Chô_7%'!AI12</f>
        <v>2146.3186651463971</v>
      </c>
      <c r="W23" s="136">
        <v>2155.18851688</v>
      </c>
      <c r="X23" s="79">
        <f>'Chô_7%'!AI12</f>
        <v>2146.3186651463971</v>
      </c>
      <c r="Z23" s="12">
        <f t="shared" si="4"/>
        <v>2026</v>
      </c>
      <c r="AA23" s="127">
        <f>'Chô_7%'!$C12</f>
        <v>8.0700000000000008E-2</v>
      </c>
      <c r="AB23" s="128">
        <f>'Chô_5%'!$C12</f>
        <v>8.0700000000000008E-2</v>
      </c>
      <c r="AC23" s="138">
        <v>7.7199999999999991E-2</v>
      </c>
      <c r="AD23" s="129">
        <f>'Chô_10%'!$C12</f>
        <v>8.0700000000000008E-2</v>
      </c>
    </row>
    <row r="24" spans="2:30" x14ac:dyDescent="0.35">
      <c r="B24" s="12">
        <f t="shared" si="0"/>
        <v>2027</v>
      </c>
      <c r="C24" s="77">
        <f>'Chô_7%'!AD13</f>
        <v>30739.796277746362</v>
      </c>
      <c r="D24" s="78">
        <f>'Chô_5%'!AD13</f>
        <v>30739.796277746362</v>
      </c>
      <c r="E24" s="136">
        <v>30934.366811840937</v>
      </c>
      <c r="F24" s="79">
        <f>'Chô_10%'!AD13</f>
        <v>30739.796277746362</v>
      </c>
      <c r="H24" s="12">
        <f t="shared" si="1"/>
        <v>2027</v>
      </c>
      <c r="I24" s="77">
        <f>'Chô_7%'!AE13</f>
        <v>21209.293429725389</v>
      </c>
      <c r="J24" s="78">
        <f>'Chô_5%'!AE13</f>
        <v>21209.293429725389</v>
      </c>
      <c r="K24" s="136">
        <v>21475.581111380059</v>
      </c>
      <c r="L24" s="79">
        <f>'Chô_10%'!AE13</f>
        <v>21209.293429725389</v>
      </c>
      <c r="N24" s="12">
        <f t="shared" si="2"/>
        <v>2027</v>
      </c>
      <c r="O24" s="77">
        <f>'Chô_7%'!AG13</f>
        <v>1940.96</v>
      </c>
      <c r="P24" s="78">
        <f>'Chô_5%'!AG13</f>
        <v>1940.96</v>
      </c>
      <c r="Q24" s="136">
        <v>1983.3600000000001</v>
      </c>
      <c r="R24" s="79">
        <f>'Chô_10%'!AG13</f>
        <v>1940.96</v>
      </c>
      <c r="T24" s="12">
        <f t="shared" si="3"/>
        <v>2027</v>
      </c>
      <c r="U24" s="77">
        <f>'Chô_7%'!AI13</f>
        <v>2146.818665146392</v>
      </c>
      <c r="V24" s="78">
        <f>'Chô_7%'!AI13</f>
        <v>2146.818665146392</v>
      </c>
      <c r="W24" s="136">
        <v>2155.68851688</v>
      </c>
      <c r="X24" s="79">
        <f>'Chô_7%'!AI13</f>
        <v>2146.818665146392</v>
      </c>
      <c r="Z24" s="12">
        <f t="shared" si="4"/>
        <v>2027</v>
      </c>
      <c r="AA24" s="127">
        <f>'Chô_7%'!$C13</f>
        <v>8.2400000000000001E-2</v>
      </c>
      <c r="AB24" s="128">
        <f>'Chô_5%'!$C13</f>
        <v>8.2400000000000001E-2</v>
      </c>
      <c r="AC24" s="138">
        <v>7.4700000000000003E-2</v>
      </c>
      <c r="AD24" s="129">
        <f>'Chô_10%'!$C13</f>
        <v>8.2400000000000001E-2</v>
      </c>
    </row>
    <row r="25" spans="2:30" x14ac:dyDescent="0.35">
      <c r="B25" s="12">
        <f t="shared" si="0"/>
        <v>2028</v>
      </c>
      <c r="C25" s="77">
        <f>'Chô_7%'!AD14</f>
        <v>30856.607503601797</v>
      </c>
      <c r="D25" s="78">
        <f>'Chô_5%'!AD14</f>
        <v>30856.607503601797</v>
      </c>
      <c r="E25" s="136">
        <v>31166.374562929745</v>
      </c>
      <c r="F25" s="79">
        <f>'Chô_10%'!AD14</f>
        <v>30856.607503601797</v>
      </c>
      <c r="H25" s="12">
        <f t="shared" si="1"/>
        <v>2028</v>
      </c>
      <c r="I25" s="77">
        <f>'Chô_7%'!AE14</f>
        <v>21269.439266699927</v>
      </c>
      <c r="J25" s="78">
        <f>'Chô_5%'!AE14</f>
        <v>21269.439266699927</v>
      </c>
      <c r="K25" s="136">
        <v>21646.946292385623</v>
      </c>
      <c r="L25" s="79">
        <f>'Chô_10%'!AE14</f>
        <v>21269.439266699927</v>
      </c>
      <c r="N25" s="12">
        <f t="shared" si="2"/>
        <v>2028</v>
      </c>
      <c r="O25" s="77">
        <f>'Chô_7%'!AG14</f>
        <v>1936.48</v>
      </c>
      <c r="P25" s="78">
        <f>'Chô_5%'!AG14</f>
        <v>1936.48</v>
      </c>
      <c r="Q25" s="136">
        <v>1978.5800000000002</v>
      </c>
      <c r="R25" s="79">
        <f>'Chô_10%'!AG14</f>
        <v>1936.48</v>
      </c>
      <c r="T25" s="12">
        <f t="shared" si="3"/>
        <v>2028</v>
      </c>
      <c r="U25" s="77">
        <f>'Chô_7%'!AI14</f>
        <v>2146.818665146392</v>
      </c>
      <c r="V25" s="78">
        <f>'Chô_7%'!AI14</f>
        <v>2146.818665146392</v>
      </c>
      <c r="W25" s="136">
        <v>2155.68851688</v>
      </c>
      <c r="X25" s="79">
        <f>'Chô_7%'!AI14</f>
        <v>2146.818665146392</v>
      </c>
      <c r="Z25" s="12">
        <f t="shared" si="4"/>
        <v>2028</v>
      </c>
      <c r="AA25" s="127">
        <f>'Chô_7%'!$C14</f>
        <v>8.1099999999999992E-2</v>
      </c>
      <c r="AB25" s="128">
        <f>'Chô_5%'!$C14</f>
        <v>8.1099999999999992E-2</v>
      </c>
      <c r="AC25" s="138">
        <v>7.1500000000000008E-2</v>
      </c>
      <c r="AD25" s="129">
        <f>'Chô_10%'!$C14</f>
        <v>8.1099999999999992E-2</v>
      </c>
    </row>
    <row r="26" spans="2:30" x14ac:dyDescent="0.35">
      <c r="B26" s="12">
        <f t="shared" si="0"/>
        <v>2029</v>
      </c>
      <c r="C26" s="77">
        <f>'Chô_7%'!AD15</f>
        <v>30992.376576617644</v>
      </c>
      <c r="D26" s="78">
        <f>'Chô_5%'!AD15</f>
        <v>30992.376576617644</v>
      </c>
      <c r="E26" s="136">
        <v>31337.789623025859</v>
      </c>
      <c r="F26" s="79">
        <f>'Chô_10%'!AD15</f>
        <v>30992.376576617644</v>
      </c>
      <c r="H26" s="12">
        <f t="shared" si="1"/>
        <v>2029</v>
      </c>
      <c r="I26" s="77">
        <f>'Chô_7%'!AE15</f>
        <v>21354.420234144563</v>
      </c>
      <c r="J26" s="78">
        <f>'Chô_5%'!AE15</f>
        <v>21354.420234144563</v>
      </c>
      <c r="K26" s="136">
        <v>21768.069887626716</v>
      </c>
      <c r="L26" s="79">
        <f>'Chô_10%'!AE15</f>
        <v>21354.420234144563</v>
      </c>
      <c r="N26" s="12">
        <f t="shared" si="2"/>
        <v>2029</v>
      </c>
      <c r="O26" s="77">
        <f>'Chô_7%'!AG15</f>
        <v>1932.12</v>
      </c>
      <c r="P26" s="78">
        <f>'Chô_5%'!AG15</f>
        <v>1932.12</v>
      </c>
      <c r="Q26" s="136">
        <v>1973.98</v>
      </c>
      <c r="R26" s="79">
        <f>'Chô_10%'!AG15</f>
        <v>1932.12</v>
      </c>
      <c r="T26" s="12">
        <f t="shared" si="3"/>
        <v>2029</v>
      </c>
      <c r="U26" s="77">
        <f>'Chô_7%'!AI15</f>
        <v>2146.818665146392</v>
      </c>
      <c r="V26" s="78">
        <f>'Chô_7%'!AI15</f>
        <v>2146.818665146392</v>
      </c>
      <c r="W26" s="136">
        <v>2155.68851688</v>
      </c>
      <c r="X26" s="79">
        <f>'Chô_7%'!AI15</f>
        <v>2146.818665146392</v>
      </c>
      <c r="Z26" s="12">
        <f t="shared" si="4"/>
        <v>2029</v>
      </c>
      <c r="AA26" s="127">
        <f>'Chô_7%'!$C15</f>
        <v>7.9500000000000001E-2</v>
      </c>
      <c r="AB26" s="128">
        <f>'Chô_5%'!$C15</f>
        <v>7.9500000000000001E-2</v>
      </c>
      <c r="AC26" s="138">
        <v>6.9699999999999998E-2</v>
      </c>
      <c r="AD26" s="129">
        <f>'Chô_10%'!$C15</f>
        <v>7.9500000000000001E-2</v>
      </c>
    </row>
    <row r="27" spans="2:30" x14ac:dyDescent="0.35">
      <c r="B27" s="12">
        <f t="shared" si="0"/>
        <v>2030</v>
      </c>
      <c r="C27" s="77">
        <f>'Chô_7%'!AD16</f>
        <v>31162.834647789041</v>
      </c>
      <c r="D27" s="78">
        <f>'Chô_5%'!AD16</f>
        <v>31224.819400942277</v>
      </c>
      <c r="E27" s="136">
        <v>31409.866539158818</v>
      </c>
      <c r="F27" s="79">
        <f>'Chô_10%'!AD16</f>
        <v>31069.857518059187</v>
      </c>
      <c r="H27" s="12">
        <f t="shared" si="1"/>
        <v>2030</v>
      </c>
      <c r="I27" s="77">
        <f>'Chô_7%'!AE16</f>
        <v>21425.581346679308</v>
      </c>
      <c r="J27" s="78">
        <f>'Chô_5%'!AE16</f>
        <v>21425.581346679308</v>
      </c>
      <c r="K27" s="136">
        <v>21923.95915927137</v>
      </c>
      <c r="L27" s="79">
        <f>'Chô_10%'!AE16</f>
        <v>21425.581346679308</v>
      </c>
      <c r="N27" s="12">
        <f t="shared" si="2"/>
        <v>2030</v>
      </c>
      <c r="O27" s="77">
        <f>'Chô_7%'!AG16</f>
        <v>1927.8600000000001</v>
      </c>
      <c r="P27" s="78">
        <f>'Chô_5%'!AG16</f>
        <v>1927.8600000000001</v>
      </c>
      <c r="Q27" s="136">
        <v>1970.1200000000003</v>
      </c>
      <c r="R27" s="79">
        <f>'Chô_10%'!AG16</f>
        <v>1927.8600000000001</v>
      </c>
      <c r="T27" s="12">
        <f t="shared" si="3"/>
        <v>2030</v>
      </c>
      <c r="U27" s="77">
        <f>'Chô_7%'!AI16</f>
        <v>2146.818665146392</v>
      </c>
      <c r="V27" s="78">
        <f>'Chô_7%'!AI16</f>
        <v>2146.818665146392</v>
      </c>
      <c r="W27" s="136">
        <v>2155.68851688</v>
      </c>
      <c r="X27" s="79">
        <f>'Chô_7%'!AI16</f>
        <v>2146.818665146392</v>
      </c>
      <c r="Z27" s="12">
        <f t="shared" si="4"/>
        <v>2030</v>
      </c>
      <c r="AA27" s="127">
        <f>'Chô_7%'!$C16</f>
        <v>7.7899999999999997E-2</v>
      </c>
      <c r="AB27" s="128">
        <f>'Chô_5%'!$C16</f>
        <v>7.6100000000000001E-2</v>
      </c>
      <c r="AC27" s="138">
        <v>6.9800000000000001E-2</v>
      </c>
      <c r="AD27" s="129">
        <f>'Chô_10%'!$C16</f>
        <v>8.0600000000000005E-2</v>
      </c>
    </row>
    <row r="28" spans="2:30" x14ac:dyDescent="0.35">
      <c r="B28" s="12">
        <f t="shared" si="0"/>
        <v>2031</v>
      </c>
      <c r="C28" s="77">
        <f>'Chô_7%'!AD17</f>
        <v>31340.462805281441</v>
      </c>
      <c r="D28" s="78">
        <f>'Chô_5%'!AD17</f>
        <v>31462.128028389438</v>
      </c>
      <c r="E28" s="136">
        <v>31491.53219216063</v>
      </c>
      <c r="F28" s="79">
        <f>'Chô_10%'!AD17</f>
        <v>31153.746133357945</v>
      </c>
      <c r="H28" s="12">
        <f t="shared" si="1"/>
        <v>2031</v>
      </c>
      <c r="I28" s="77">
        <f>'Chô_7%'!AE17</f>
        <v>21600.920213845053</v>
      </c>
      <c r="J28" s="78">
        <f>'Chô_5%'!AE17</f>
        <v>21654.270433109992</v>
      </c>
      <c r="K28" s="136">
        <v>22079.84843091603</v>
      </c>
      <c r="L28" s="79">
        <f>'Chô_10%'!AE17</f>
        <v>21520.736966445769</v>
      </c>
      <c r="N28" s="12">
        <f t="shared" si="2"/>
        <v>2031</v>
      </c>
      <c r="O28" s="77">
        <f>'Chô_7%'!AG17</f>
        <v>1924</v>
      </c>
      <c r="P28" s="78">
        <f>'Chô_5%'!AG17</f>
        <v>1924</v>
      </c>
      <c r="Q28" s="136">
        <v>1966.44</v>
      </c>
      <c r="R28" s="79">
        <f>'Chô_10%'!AG17</f>
        <v>1924</v>
      </c>
      <c r="T28" s="12">
        <f t="shared" si="3"/>
        <v>2031</v>
      </c>
      <c r="U28" s="77">
        <f>'Chô_7%'!AI17</f>
        <v>2146.818665146392</v>
      </c>
      <c r="V28" s="78">
        <f>'Chô_7%'!AI17</f>
        <v>2146.818665146392</v>
      </c>
      <c r="W28" s="136">
        <v>2155.68851688</v>
      </c>
      <c r="X28" s="79">
        <f>'Chô_7%'!AI17</f>
        <v>2146.818665146392</v>
      </c>
      <c r="Z28" s="12">
        <f t="shared" si="4"/>
        <v>2031</v>
      </c>
      <c r="AA28" s="127">
        <f>'Chô_7%'!$C17</f>
        <v>7.6299999999999993E-2</v>
      </c>
      <c r="AB28" s="128">
        <f>'Chô_5%'!$C17</f>
        <v>7.2700000000000001E-2</v>
      </c>
      <c r="AC28" s="138">
        <v>6.9900000000000004E-2</v>
      </c>
      <c r="AD28" s="129">
        <f>'Chô_10%'!$C17</f>
        <v>8.1799999999999998E-2</v>
      </c>
    </row>
    <row r="29" spans="2:30" x14ac:dyDescent="0.35">
      <c r="B29" s="12">
        <f t="shared" si="0"/>
        <v>2032</v>
      </c>
      <c r="C29" s="77">
        <f>'Chô_7%'!AD18</f>
        <v>31506.567258149436</v>
      </c>
      <c r="D29" s="78">
        <f>'Chô_5%'!AD18</f>
        <v>31691.801562996687</v>
      </c>
      <c r="E29" s="136">
        <v>31573.410175860245</v>
      </c>
      <c r="F29" s="79">
        <f>'Chô_10%'!AD18</f>
        <v>31225.399749464668</v>
      </c>
      <c r="H29" s="12">
        <f t="shared" si="1"/>
        <v>2032</v>
      </c>
      <c r="I29" s="77">
        <f>'Chô_7%'!AE18</f>
        <v>21776.259081010798</v>
      </c>
      <c r="J29" s="78">
        <f>'Chô_5%'!AE18</f>
        <v>21882.95951954068</v>
      </c>
      <c r="K29" s="136">
        <v>22235.737702560691</v>
      </c>
      <c r="L29" s="79">
        <f>'Chô_10%'!AE18</f>
        <v>21615.892586212231</v>
      </c>
      <c r="N29" s="12">
        <f t="shared" si="2"/>
        <v>2032</v>
      </c>
      <c r="O29" s="77">
        <f>'Chô_7%'!AG18</f>
        <v>1919.96</v>
      </c>
      <c r="P29" s="78">
        <f>'Chô_5%'!AG18</f>
        <v>1919.96</v>
      </c>
      <c r="Q29" s="136">
        <v>1963.22</v>
      </c>
      <c r="R29" s="79">
        <f>'Chô_10%'!AG18</f>
        <v>1919.96</v>
      </c>
      <c r="T29" s="12">
        <f t="shared" si="3"/>
        <v>2032</v>
      </c>
      <c r="U29" s="77">
        <f>'Chô_7%'!AI18</f>
        <v>2146.818665146392</v>
      </c>
      <c r="V29" s="78">
        <f>'Chô_7%'!AI18</f>
        <v>2146.818665146392</v>
      </c>
      <c r="W29" s="136">
        <v>2155.68851688</v>
      </c>
      <c r="X29" s="79">
        <f>'Chô_7%'!AI18</f>
        <v>2146.818665146392</v>
      </c>
      <c r="Z29" s="12">
        <f t="shared" si="4"/>
        <v>2032</v>
      </c>
      <c r="AA29" s="127">
        <f>'Chô_7%'!$C18</f>
        <v>7.4800000000000005E-2</v>
      </c>
      <c r="AB29" s="128">
        <f>'Chô_5%'!$C18</f>
        <v>6.93E-2</v>
      </c>
      <c r="AC29" s="138">
        <v>7.0000000000000007E-2</v>
      </c>
      <c r="AD29" s="129">
        <f>'Chô_10%'!$C18</f>
        <v>8.2899999999999988E-2</v>
      </c>
    </row>
    <row r="30" spans="2:30" x14ac:dyDescent="0.35">
      <c r="B30" s="12">
        <f t="shared" si="0"/>
        <v>2033</v>
      </c>
      <c r="C30" s="77">
        <f>'Chô_7%'!AD19</f>
        <v>31664.100094440182</v>
      </c>
      <c r="D30" s="78">
        <f>'Chô_5%'!AD19</f>
        <v>31913.644173937661</v>
      </c>
      <c r="E30" s="136">
        <v>31592.354221965761</v>
      </c>
      <c r="F30" s="79">
        <f>'Chô_10%'!AD19</f>
        <v>31290.973088938546</v>
      </c>
      <c r="H30" s="12">
        <f t="shared" si="1"/>
        <v>2033</v>
      </c>
      <c r="I30" s="77">
        <f>'Chô_7%'!AE19</f>
        <v>21951.597948176543</v>
      </c>
      <c r="J30" s="78">
        <f>'Chô_5%'!AE19</f>
        <v>22111.648605971361</v>
      </c>
      <c r="K30" s="136">
        <v>22275.664386921377</v>
      </c>
      <c r="L30" s="79">
        <f>'Chô_10%'!AE19</f>
        <v>21711.048205978688</v>
      </c>
      <c r="N30" s="12">
        <f t="shared" si="2"/>
        <v>2033</v>
      </c>
      <c r="O30" s="77">
        <f>'Chô_7%'!AG19</f>
        <v>1916.48</v>
      </c>
      <c r="P30" s="78">
        <f>'Chô_5%'!AG19</f>
        <v>1916.48</v>
      </c>
      <c r="Q30" s="136">
        <v>1960.16</v>
      </c>
      <c r="R30" s="79">
        <f>'Chô_10%'!AG19</f>
        <v>1916.48</v>
      </c>
      <c r="T30" s="12">
        <f t="shared" si="3"/>
        <v>2033</v>
      </c>
      <c r="U30" s="77">
        <f>'Chô_7%'!AI19</f>
        <v>2146.818665146392</v>
      </c>
      <c r="V30" s="78">
        <f>'Chô_7%'!AI19</f>
        <v>2146.818665146392</v>
      </c>
      <c r="W30" s="136">
        <v>2155.68851688</v>
      </c>
      <c r="X30" s="79">
        <f>'Chô_7%'!AI19</f>
        <v>2146.818665146392</v>
      </c>
      <c r="Z30" s="12">
        <f t="shared" si="4"/>
        <v>2033</v>
      </c>
      <c r="AA30" s="127">
        <f>'Chô_7%'!$C19</f>
        <v>7.3200000000000001E-2</v>
      </c>
      <c r="AB30" s="128">
        <f>'Chô_5%'!$C19</f>
        <v>6.59E-2</v>
      </c>
      <c r="AC30" s="138">
        <v>7.0000000000000007E-2</v>
      </c>
      <c r="AD30" s="129">
        <f>'Chô_10%'!$C19</f>
        <v>8.4100000000000008E-2</v>
      </c>
    </row>
    <row r="31" spans="2:30" x14ac:dyDescent="0.35">
      <c r="B31" s="12">
        <f t="shared" si="0"/>
        <v>2034</v>
      </c>
      <c r="C31" s="77">
        <f>'Chô_7%'!AD20</f>
        <v>31749.593164695165</v>
      </c>
      <c r="D31" s="78">
        <f>'Chô_5%'!AD20</f>
        <v>32063.638301555166</v>
      </c>
      <c r="E31" s="136">
        <v>31620.787340765524</v>
      </c>
      <c r="F31" s="79">
        <f>'Chô_10%'!AD20</f>
        <v>31284.714894320761</v>
      </c>
      <c r="H31" s="12">
        <f t="shared" si="1"/>
        <v>2034</v>
      </c>
      <c r="I31" s="77">
        <f>'Chô_7%'!AE20</f>
        <v>22050.466783712829</v>
      </c>
      <c r="J31" s="78">
        <f>'Chô_5%'!AE20</f>
        <v>22265.762511821631</v>
      </c>
      <c r="K31" s="136">
        <v>22321.980131155473</v>
      </c>
      <c r="L31" s="79">
        <f>'Chô_10%'!AE20</f>
        <v>21730.859362514868</v>
      </c>
      <c r="N31" s="12">
        <f t="shared" si="2"/>
        <v>2034</v>
      </c>
      <c r="O31" s="77">
        <f>'Chô_7%'!AG20</f>
        <v>1913.2599999999998</v>
      </c>
      <c r="P31" s="78">
        <f>'Chô_5%'!AG20</f>
        <v>1913.2599999999998</v>
      </c>
      <c r="Q31" s="136">
        <v>1957.6000000000001</v>
      </c>
      <c r="R31" s="79">
        <f>'Chô_10%'!AG20</f>
        <v>1913.2599999999998</v>
      </c>
      <c r="T31" s="12">
        <f t="shared" si="3"/>
        <v>2034</v>
      </c>
      <c r="U31" s="77">
        <f>'Chô_7%'!AI20</f>
        <v>2146.818665146392</v>
      </c>
      <c r="V31" s="78">
        <f>'Chô_7%'!AI20</f>
        <v>2146.818665146392</v>
      </c>
      <c r="W31" s="136">
        <v>2155.68851688</v>
      </c>
      <c r="X31" s="79">
        <f>'Chô_7%'!AI20</f>
        <v>2146.818665146392</v>
      </c>
      <c r="Z31" s="12">
        <f t="shared" si="4"/>
        <v>2034</v>
      </c>
      <c r="AA31" s="127">
        <f>'Chô_7%'!$C20</f>
        <v>7.2700000000000001E-2</v>
      </c>
      <c r="AB31" s="128">
        <f>'Chô_5%'!$C20</f>
        <v>6.3600000000000004E-2</v>
      </c>
      <c r="AC31" s="138">
        <v>7.0000000000000007E-2</v>
      </c>
      <c r="AD31" s="129">
        <f>'Chô_10%'!$C20</f>
        <v>8.6400000000000005E-2</v>
      </c>
    </row>
    <row r="32" spans="2:30" x14ac:dyDescent="0.35">
      <c r="B32" s="12">
        <f t="shared" si="0"/>
        <v>2035</v>
      </c>
      <c r="C32" s="77">
        <f>'Chô_7%'!AD21</f>
        <v>31838.492025556312</v>
      </c>
      <c r="D32" s="78">
        <f>'Chô_5%'!AD21</f>
        <v>32217.543765402625</v>
      </c>
      <c r="E32" s="136">
        <v>31652.408128106286</v>
      </c>
      <c r="F32" s="79">
        <f>'Chô_10%'!AD21</f>
        <v>31278.457951341898</v>
      </c>
      <c r="H32" s="12">
        <f t="shared" si="1"/>
        <v>2035</v>
      </c>
      <c r="I32" s="77">
        <f>'Chô_7%'!AE21</f>
        <v>22150.088007033712</v>
      </c>
      <c r="J32" s="78">
        <f>'Chô_5%'!AE21</f>
        <v>22421.061860677783</v>
      </c>
      <c r="K32" s="136">
        <v>22370.573157214119</v>
      </c>
      <c r="L32" s="79">
        <f>'Chô_10%'!AE21</f>
        <v>21748.478422734061</v>
      </c>
      <c r="N32" s="12">
        <f t="shared" si="2"/>
        <v>2035</v>
      </c>
      <c r="O32" s="77">
        <f>'Chô_7%'!AG21</f>
        <v>1910.7599999999998</v>
      </c>
      <c r="P32" s="78">
        <f>'Chô_5%'!AG21</f>
        <v>1910.7599999999998</v>
      </c>
      <c r="Q32" s="136">
        <v>1954.7</v>
      </c>
      <c r="R32" s="79">
        <f>'Chô_10%'!AG21</f>
        <v>1910.7599999999998</v>
      </c>
      <c r="T32" s="12">
        <f t="shared" si="3"/>
        <v>2035</v>
      </c>
      <c r="U32" s="77">
        <f>'Chô_7%'!AI21</f>
        <v>2146.818665146392</v>
      </c>
      <c r="V32" s="78">
        <f>'Chô_7%'!AI21</f>
        <v>2146.818665146392</v>
      </c>
      <c r="W32" s="136">
        <v>2155.68851688</v>
      </c>
      <c r="X32" s="79">
        <f>'Chô_7%'!AI21</f>
        <v>2146.818665146392</v>
      </c>
      <c r="Z32" s="12">
        <f t="shared" si="4"/>
        <v>2035</v>
      </c>
      <c r="AA32" s="127">
        <f>'Chô_7%'!$C21</f>
        <v>7.2300000000000003E-2</v>
      </c>
      <c r="AB32" s="128">
        <f>'Chô_5%'!$C21</f>
        <v>6.1399999999999996E-2</v>
      </c>
      <c r="AC32" s="138">
        <v>7.0000000000000007E-2</v>
      </c>
      <c r="AD32" s="129">
        <f>'Chô_10%'!$C21</f>
        <v>8.8599999999999998E-2</v>
      </c>
    </row>
    <row r="33" spans="2:30" x14ac:dyDescent="0.35">
      <c r="B33" s="12">
        <f t="shared" si="0"/>
        <v>2036</v>
      </c>
      <c r="C33" s="77">
        <f>'Chô_7%'!AD22</f>
        <v>31905.352858809976</v>
      </c>
      <c r="D33" s="78">
        <f>'Chô_5%'!AD22</f>
        <v>32349.635694840777</v>
      </c>
      <c r="E33" s="136">
        <v>31661.903850544717</v>
      </c>
      <c r="F33" s="79">
        <f>'Chô_10%'!AD22</f>
        <v>31250.307339185689</v>
      </c>
      <c r="H33" s="12">
        <f t="shared" si="1"/>
        <v>2036</v>
      </c>
      <c r="I33" s="77">
        <f>'Chô_7%'!AE22</f>
        <v>22228.257128216927</v>
      </c>
      <c r="J33" s="78">
        <f>'Chô_5%'!AE22</f>
        <v>22555.155634321898</v>
      </c>
      <c r="K33" s="136">
        <v>22398.398447218031</v>
      </c>
      <c r="L33" s="79">
        <f>'Chô_10%'!AE22</f>
        <v>21744.689761994377</v>
      </c>
      <c r="N33" s="12">
        <f t="shared" si="2"/>
        <v>2036</v>
      </c>
      <c r="O33" s="77">
        <f>'Chô_7%'!AG22</f>
        <v>1909.04</v>
      </c>
      <c r="P33" s="78">
        <f>'Chô_5%'!AG22</f>
        <v>1909.04</v>
      </c>
      <c r="Q33" s="136">
        <v>1952.54</v>
      </c>
      <c r="R33" s="79">
        <f>'Chô_10%'!AG22</f>
        <v>1909.04</v>
      </c>
      <c r="T33" s="12">
        <f t="shared" si="3"/>
        <v>2036</v>
      </c>
      <c r="U33" s="77">
        <f>'Chô_7%'!AI22</f>
        <v>2146.818665146392</v>
      </c>
      <c r="V33" s="78">
        <f>'Chô_7%'!AI22</f>
        <v>2146.818665146392</v>
      </c>
      <c r="W33" s="136">
        <v>2155.68851688</v>
      </c>
      <c r="X33" s="79">
        <f>'Chô_7%'!AI22</f>
        <v>2146.818665146392</v>
      </c>
      <c r="Z33" s="12">
        <f t="shared" si="4"/>
        <v>2036</v>
      </c>
      <c r="AA33" s="127">
        <f>'Chô_7%'!$C22</f>
        <v>7.1800000000000003E-2</v>
      </c>
      <c r="AB33" s="128">
        <f>'Chô_5%'!$C22</f>
        <v>5.91E-2</v>
      </c>
      <c r="AC33" s="138">
        <v>7.0000000000000007E-2</v>
      </c>
      <c r="AD33" s="129">
        <f>'Chô_10%'!$C22</f>
        <v>9.0899999999999995E-2</v>
      </c>
    </row>
    <row r="34" spans="2:30" x14ac:dyDescent="0.35">
      <c r="B34" s="12">
        <f t="shared" si="0"/>
        <v>2037</v>
      </c>
      <c r="C34" s="77">
        <f>'Chô_7%'!AD23</f>
        <v>31956.401423384075</v>
      </c>
      <c r="D34" s="78">
        <f>'Chô_5%'!AD23</f>
        <v>32462.859419772722</v>
      </c>
      <c r="E34" s="136">
        <v>31652.405279389557</v>
      </c>
      <c r="F34" s="79">
        <f>'Chô_10%'!AD23</f>
        <v>31206.556908910828</v>
      </c>
      <c r="H34" s="12">
        <f t="shared" si="1"/>
        <v>2037</v>
      </c>
      <c r="I34" s="77">
        <f>'Chô_7%'!AE23</f>
        <v>22290.786631191248</v>
      </c>
      <c r="J34" s="78">
        <f>'Chô_5%'!AE23</f>
        <v>22671.019651771985</v>
      </c>
      <c r="K34" s="136">
        <v>22408.09102257093</v>
      </c>
      <c r="L34" s="79">
        <f>'Chô_10%'!AE23</f>
        <v>21725.386647597064</v>
      </c>
      <c r="N34" s="12">
        <f t="shared" si="2"/>
        <v>2037</v>
      </c>
      <c r="O34" s="77">
        <f>'Chô_7%'!AG23</f>
        <v>1907.2799999999997</v>
      </c>
      <c r="P34" s="78">
        <f>'Chô_5%'!AG23</f>
        <v>1907.2799999999997</v>
      </c>
      <c r="Q34" s="136">
        <v>1950.76</v>
      </c>
      <c r="R34" s="79">
        <f>'Chô_10%'!AG23</f>
        <v>1907.2799999999997</v>
      </c>
      <c r="T34" s="12">
        <f t="shared" si="3"/>
        <v>2037</v>
      </c>
      <c r="U34" s="77">
        <f>'Chô_7%'!AI23</f>
        <v>2146.818665146392</v>
      </c>
      <c r="V34" s="78">
        <f>'Chô_7%'!AI23</f>
        <v>2146.818665146392</v>
      </c>
      <c r="W34" s="136">
        <v>2155.68851688</v>
      </c>
      <c r="X34" s="79">
        <f>'Chô_7%'!AI23</f>
        <v>2146.818665146392</v>
      </c>
      <c r="Z34" s="12">
        <f t="shared" si="4"/>
        <v>2037</v>
      </c>
      <c r="AA34" s="127">
        <f>'Chô_7%'!$C23</f>
        <v>7.1399999999999991E-2</v>
      </c>
      <c r="AB34" s="128">
        <f>'Chô_5%'!$C23</f>
        <v>5.6799999999999996E-2</v>
      </c>
      <c r="AC34" s="138">
        <v>7.0000000000000007E-2</v>
      </c>
      <c r="AD34" s="129">
        <f>'Chô_10%'!$C23</f>
        <v>9.3200000000000005E-2</v>
      </c>
    </row>
    <row r="35" spans="2:30" x14ac:dyDescent="0.35">
      <c r="B35" s="12">
        <f t="shared" si="0"/>
        <v>2038</v>
      </c>
      <c r="C35" s="77">
        <f>'Chô_7%'!AD24</f>
        <v>32010.727305803826</v>
      </c>
      <c r="D35" s="78">
        <f>'Chô_5%'!AD24</f>
        <v>32579.725713683907</v>
      </c>
      <c r="E35" s="136">
        <v>31655.570519917495</v>
      </c>
      <c r="F35" s="79">
        <f>'Chô_10%'!AD24</f>
        <v>31165.988384929246</v>
      </c>
      <c r="H35" s="12">
        <f t="shared" si="1"/>
        <v>2038</v>
      </c>
      <c r="I35" s="77">
        <f>'Chô_7%'!AE24</f>
        <v>22353.994608694848</v>
      </c>
      <c r="J35" s="78">
        <f>'Chô_5%'!AE24</f>
        <v>22787.874685658444</v>
      </c>
      <c r="K35" s="136">
        <v>22426.957960946675</v>
      </c>
      <c r="L35" s="79">
        <f>'Chô_10%'!AE24</f>
        <v>21706.681958765599</v>
      </c>
      <c r="N35" s="12">
        <f t="shared" si="2"/>
        <v>2038</v>
      </c>
      <c r="O35" s="77">
        <f>'Chô_7%'!AG24</f>
        <v>1905.9</v>
      </c>
      <c r="P35" s="78">
        <f>'Chô_5%'!AG24</f>
        <v>1905.9</v>
      </c>
      <c r="Q35" s="136">
        <v>1949.48</v>
      </c>
      <c r="R35" s="79">
        <f>'Chô_10%'!AG24</f>
        <v>1905.9</v>
      </c>
      <c r="T35" s="12">
        <f t="shared" si="3"/>
        <v>2038</v>
      </c>
      <c r="U35" s="77">
        <f>'Chô_7%'!AI24</f>
        <v>2146.818665146392</v>
      </c>
      <c r="V35" s="78">
        <f>'Chô_7%'!AI24</f>
        <v>2146.818665146392</v>
      </c>
      <c r="W35" s="136">
        <v>2155.68851688</v>
      </c>
      <c r="X35" s="79">
        <f>'Chô_7%'!AI24</f>
        <v>2146.818665146392</v>
      </c>
      <c r="Z35" s="12">
        <f t="shared" si="4"/>
        <v>2038</v>
      </c>
      <c r="AA35" s="127">
        <f>'Chô_7%'!$C24</f>
        <v>7.0900000000000005E-2</v>
      </c>
      <c r="AB35" s="128">
        <f>'Chô_5%'!$C24</f>
        <v>5.45E-2</v>
      </c>
      <c r="AC35" s="138">
        <v>7.0000000000000007E-2</v>
      </c>
      <c r="AD35" s="129">
        <f>'Chô_10%'!$C24</f>
        <v>9.5500000000000002E-2</v>
      </c>
    </row>
    <row r="36" spans="2:30" x14ac:dyDescent="0.35">
      <c r="B36" s="12">
        <f t="shared" si="0"/>
        <v>2039</v>
      </c>
      <c r="C36" s="77">
        <f>'Chô_7%'!AD25</f>
        <v>32071.547687684855</v>
      </c>
      <c r="D36" s="78">
        <f>'Chô_5%'!AD25</f>
        <v>32703.528671395907</v>
      </c>
      <c r="E36" s="136">
        <v>31665.067191073471</v>
      </c>
      <c r="F36" s="79">
        <f>'Chô_10%'!AD25</f>
        <v>31131.705797705825</v>
      </c>
      <c r="H36" s="12">
        <f t="shared" si="1"/>
        <v>2039</v>
      </c>
      <c r="I36" s="77">
        <f>'Chô_7%'!AE25</f>
        <v>22421.17380740312</v>
      </c>
      <c r="J36" s="78">
        <f>'Chô_5%'!AE25</f>
        <v>22909.071456795773</v>
      </c>
      <c r="K36" s="136">
        <v>22449.928424811158</v>
      </c>
      <c r="L36" s="79">
        <f>'Chô_10%'!AE25</f>
        <v>21691.782857175524</v>
      </c>
      <c r="N36" s="12">
        <f t="shared" si="2"/>
        <v>2039</v>
      </c>
      <c r="O36" s="77">
        <f>'Chô_7%'!AG25</f>
        <v>1904.8199999999997</v>
      </c>
      <c r="P36" s="78">
        <f>'Chô_5%'!AG25</f>
        <v>1904.8199999999997</v>
      </c>
      <c r="Q36" s="136">
        <v>1948.64</v>
      </c>
      <c r="R36" s="79">
        <f>'Chô_10%'!AG25</f>
        <v>1904.8199999999997</v>
      </c>
      <c r="T36" s="12">
        <f t="shared" si="3"/>
        <v>2039</v>
      </c>
      <c r="U36" s="77">
        <f>'Chô_7%'!AI25</f>
        <v>2146.818665146392</v>
      </c>
      <c r="V36" s="78">
        <f>'Chô_7%'!AI25</f>
        <v>2146.818665146392</v>
      </c>
      <c r="W36" s="136">
        <v>2155.68851688</v>
      </c>
      <c r="X36" s="79">
        <f>'Chô_7%'!AI25</f>
        <v>2146.818665146392</v>
      </c>
      <c r="Z36" s="12">
        <f t="shared" si="4"/>
        <v>2039</v>
      </c>
      <c r="AA36" s="127">
        <f>'Chô_7%'!$C25</f>
        <v>7.0499999999999993E-2</v>
      </c>
      <c r="AB36" s="128">
        <f>'Chô_5%'!$C25</f>
        <v>5.2300000000000006E-2</v>
      </c>
      <c r="AC36" s="138">
        <v>7.0000000000000007E-2</v>
      </c>
      <c r="AD36" s="129">
        <f>'Chô_10%'!$C25</f>
        <v>9.7699999999999995E-2</v>
      </c>
    </row>
    <row r="37" spans="2:30" x14ac:dyDescent="0.35">
      <c r="B37" s="12">
        <f t="shared" si="0"/>
        <v>2040</v>
      </c>
      <c r="C37" s="77">
        <f>'Chô_7%'!AD26</f>
        <v>32110.033544910082</v>
      </c>
      <c r="D37" s="78">
        <f>'Chô_5%'!AD26</f>
        <v>32808.179963144379</v>
      </c>
      <c r="E37" s="136">
        <v>31655.567670916149</v>
      </c>
      <c r="F37" s="79">
        <f>'Chô_10%'!AD26</f>
        <v>31075.668727269956</v>
      </c>
      <c r="H37" s="12">
        <f t="shared" si="1"/>
        <v>2040</v>
      </c>
      <c r="I37" s="77">
        <f>'Chô_7%'!AE26</f>
        <v>22468.031828730826</v>
      </c>
      <c r="J37" s="78">
        <f>'Chô_5%'!AE26</f>
        <v>23012.735885191832</v>
      </c>
      <c r="K37" s="136">
        <v>22455.690978243969</v>
      </c>
      <c r="L37" s="79">
        <f>'Chô_10%'!AE26</f>
        <v>21656.988378917373</v>
      </c>
      <c r="N37" s="12">
        <f t="shared" si="2"/>
        <v>2040</v>
      </c>
      <c r="O37" s="77">
        <f>'Chô_7%'!AG26</f>
        <v>1903.8599999999997</v>
      </c>
      <c r="P37" s="78">
        <f>'Chô_5%'!AG26</f>
        <v>1903.8599999999997</v>
      </c>
      <c r="Q37" s="136">
        <v>1948</v>
      </c>
      <c r="R37" s="79">
        <f>'Chô_10%'!AG26</f>
        <v>1903.8599999999997</v>
      </c>
      <c r="T37" s="12">
        <f t="shared" si="3"/>
        <v>2040</v>
      </c>
      <c r="U37" s="77">
        <f>'Chô_7%'!AI26</f>
        <v>2146.818665146392</v>
      </c>
      <c r="V37" s="78">
        <f>'Chô_7%'!AI26</f>
        <v>2146.818665146392</v>
      </c>
      <c r="W37" s="136">
        <v>2155.68851688</v>
      </c>
      <c r="X37" s="79">
        <f>'Chô_7%'!AI26</f>
        <v>2146.818665146392</v>
      </c>
      <c r="Z37" s="12">
        <f t="shared" si="4"/>
        <v>2040</v>
      </c>
      <c r="AA37" s="127">
        <f>'Chô_7%'!$C26</f>
        <v>7.0000000000000007E-2</v>
      </c>
      <c r="AB37" s="128">
        <f>'Chô_5%'!$C26</f>
        <v>0.05</v>
      </c>
      <c r="AC37" s="138">
        <v>7.0000000000000007E-2</v>
      </c>
      <c r="AD37" s="129">
        <f>'Chô_10%'!$C26</f>
        <v>0.1</v>
      </c>
    </row>
    <row r="38" spans="2:30" x14ac:dyDescent="0.35">
      <c r="B38" s="12">
        <f t="shared" si="0"/>
        <v>2041</v>
      </c>
      <c r="C38" s="77">
        <f>'Chô_7%'!AD27</f>
        <v>32119.666554973555</v>
      </c>
      <c r="D38" s="78">
        <f>'Chô_5%'!AD27</f>
        <v>32818.022417133318</v>
      </c>
      <c r="E38" s="136">
        <v>31627.077660012324</v>
      </c>
      <c r="F38" s="79">
        <f>'Chô_10%'!AD27</f>
        <v>31084.991427888137</v>
      </c>
      <c r="H38" s="12">
        <f t="shared" si="1"/>
        <v>2041</v>
      </c>
      <c r="I38" s="77">
        <f>'Chô_7%'!AE27</f>
        <v>22489.111248234527</v>
      </c>
      <c r="J38" s="78">
        <f>'Chô_5%'!AE27</f>
        <v>23033.943027413126</v>
      </c>
      <c r="K38" s="136">
        <v>22447.702161390345</v>
      </c>
      <c r="L38" s="79">
        <f>'Chô_10%'!AE27</f>
        <v>21677.87835331617</v>
      </c>
      <c r="N38" s="12">
        <f t="shared" si="2"/>
        <v>2041</v>
      </c>
      <c r="O38" s="77">
        <f>'Chô_7%'!AG27</f>
        <v>1903.1999999999998</v>
      </c>
      <c r="P38" s="78">
        <f>'Chô_5%'!AG27</f>
        <v>1903.1999999999998</v>
      </c>
      <c r="Q38" s="136">
        <v>1945.748204</v>
      </c>
      <c r="R38" s="79">
        <f>'Chô_10%'!AG27</f>
        <v>1903.1999999999998</v>
      </c>
      <c r="T38" s="12">
        <f t="shared" si="3"/>
        <v>2041</v>
      </c>
      <c r="U38" s="77">
        <f>'Chô_7%'!AI27</f>
        <v>2146.818665146392</v>
      </c>
      <c r="V38" s="78">
        <f>'Chô_7%'!AI27</f>
        <v>2146.818665146392</v>
      </c>
      <c r="W38" s="136">
        <v>2153.7483972148079</v>
      </c>
      <c r="X38" s="79">
        <f>'Chô_7%'!AI27</f>
        <v>2146.818665146392</v>
      </c>
      <c r="Z38" s="12">
        <f t="shared" si="4"/>
        <v>2041</v>
      </c>
      <c r="AA38" s="127">
        <f>'Chô_7%'!$C27</f>
        <v>7.0000000000000007E-2</v>
      </c>
      <c r="AB38" s="128">
        <f>'Chô_5%'!$C27</f>
        <v>0.05</v>
      </c>
      <c r="AC38" s="138">
        <v>7.0000000000000007E-2</v>
      </c>
      <c r="AD38" s="129">
        <f>'Chô_10%'!$C27</f>
        <v>0.1</v>
      </c>
    </row>
    <row r="39" spans="2:30" x14ac:dyDescent="0.35">
      <c r="B39" s="12">
        <f t="shared" si="0"/>
        <v>2042</v>
      </c>
      <c r="C39" s="77">
        <f>'Chô_7%'!AD28</f>
        <v>32119.666554973555</v>
      </c>
      <c r="D39" s="78">
        <f>'Chô_5%'!AD28</f>
        <v>32818.022417133318</v>
      </c>
      <c r="E39" s="136">
        <v>31592.287874586309</v>
      </c>
      <c r="F39" s="79">
        <f>'Chô_10%'!AD28</f>
        <v>31084.991427888137</v>
      </c>
      <c r="H39" s="12">
        <f t="shared" si="1"/>
        <v>2042</v>
      </c>
      <c r="I39" s="77">
        <f>'Chô_7%'!AE28</f>
        <v>22501.455795711026</v>
      </c>
      <c r="J39" s="78">
        <f>'Chô_5%'!AE28</f>
        <v>23046.256850427064</v>
      </c>
      <c r="K39" s="136">
        <v>22434.651957343736</v>
      </c>
      <c r="L39" s="79">
        <f>'Chô_10%'!AE28</f>
        <v>21690.269276046045</v>
      </c>
      <c r="N39" s="12">
        <f t="shared" si="2"/>
        <v>2042</v>
      </c>
      <c r="O39" s="77">
        <f>'Chô_7%'!AG28</f>
        <v>1902.6999999999998</v>
      </c>
      <c r="P39" s="78">
        <f>'Chô_5%'!AG28</f>
        <v>1902.6999999999998</v>
      </c>
      <c r="Q39" s="136">
        <v>1943.2690469755998</v>
      </c>
      <c r="R39" s="79">
        <f>'Chô_10%'!AG28</f>
        <v>1902.6999999999998</v>
      </c>
      <c r="T39" s="12">
        <f t="shared" si="3"/>
        <v>2042</v>
      </c>
      <c r="U39" s="77">
        <f>'Chô_7%'!AI28</f>
        <v>2146.818665146392</v>
      </c>
      <c r="V39" s="78">
        <f>'Chô_7%'!AI28</f>
        <v>2146.818665146392</v>
      </c>
      <c r="W39" s="136">
        <v>2151.3792739778714</v>
      </c>
      <c r="X39" s="79">
        <f>'Chô_7%'!AI28</f>
        <v>2146.818665146392</v>
      </c>
      <c r="Z39" s="12">
        <f t="shared" si="4"/>
        <v>2042</v>
      </c>
      <c r="AA39" s="127">
        <f>'Chô_7%'!$C28</f>
        <v>7.0000000000000007E-2</v>
      </c>
      <c r="AB39" s="128">
        <f>'Chô_5%'!$C28</f>
        <v>0.05</v>
      </c>
      <c r="AC39" s="138">
        <v>7.0000000000000007E-2</v>
      </c>
      <c r="AD39" s="129">
        <f>'Chô_10%'!$C28</f>
        <v>0.1</v>
      </c>
    </row>
    <row r="40" spans="2:30" x14ac:dyDescent="0.35">
      <c r="B40" s="12">
        <f t="shared" si="0"/>
        <v>2043</v>
      </c>
      <c r="C40" s="77">
        <f>'Chô_7%'!AD29</f>
        <v>32090.758855074077</v>
      </c>
      <c r="D40" s="78">
        <f>'Chô_5%'!AD29</f>
        <v>32788.4861969579</v>
      </c>
      <c r="E40" s="136">
        <v>31548.058671561888</v>
      </c>
      <c r="F40" s="79">
        <f>'Chô_10%'!AD29</f>
        <v>31057.014935603038</v>
      </c>
      <c r="H40" s="12">
        <f t="shared" si="1"/>
        <v>2043</v>
      </c>
      <c r="I40" s="77">
        <f>'Chô_7%'!AE29</f>
        <v>22491.35900779119</v>
      </c>
      <c r="J40" s="78">
        <f>'Chô_5%'!AE29</f>
        <v>23035.644467870094</v>
      </c>
      <c r="K40" s="136">
        <v>22414.043619143464</v>
      </c>
      <c r="L40" s="79">
        <f>'Chô_10%'!AE29</f>
        <v>21680.940703892429</v>
      </c>
      <c r="N40" s="12">
        <f t="shared" si="2"/>
        <v>2043</v>
      </c>
      <c r="O40" s="77">
        <f>'Chô_7%'!AG29</f>
        <v>1900.6684519999999</v>
      </c>
      <c r="P40" s="78">
        <f>'Chô_5%'!AG29</f>
        <v>1900.6684519999999</v>
      </c>
      <c r="Q40" s="136">
        <v>1940.2494783098339</v>
      </c>
      <c r="R40" s="79">
        <f>'Chô_10%'!AG29</f>
        <v>1900.6684519999999</v>
      </c>
      <c r="T40" s="12">
        <f t="shared" si="3"/>
        <v>2043</v>
      </c>
      <c r="U40" s="77">
        <f>'Chô_7%'!AI29</f>
        <v>2144.8865283477598</v>
      </c>
      <c r="V40" s="78">
        <f>'Chô_7%'!AI29</f>
        <v>2144.8865283477598</v>
      </c>
      <c r="W40" s="136">
        <v>2148.3673429943024</v>
      </c>
      <c r="X40" s="79">
        <f>'Chô_7%'!AI29</f>
        <v>2144.8865283477598</v>
      </c>
      <c r="Z40" s="12">
        <f t="shared" si="4"/>
        <v>2043</v>
      </c>
      <c r="AA40" s="127">
        <f>'Chô_7%'!$C29</f>
        <v>7.0000000000000007E-2</v>
      </c>
      <c r="AB40" s="128">
        <f>'Chô_5%'!$C29</f>
        <v>0.05</v>
      </c>
      <c r="AC40" s="138">
        <v>7.0000000000000007E-2</v>
      </c>
      <c r="AD40" s="129">
        <f>'Chô_10%'!$C29</f>
        <v>0.1</v>
      </c>
    </row>
    <row r="41" spans="2:30" x14ac:dyDescent="0.35">
      <c r="B41" s="12">
        <f t="shared" si="0"/>
        <v>2044</v>
      </c>
      <c r="C41" s="77">
        <f>'Chô_7%'!AD30</f>
        <v>32049.040868562483</v>
      </c>
      <c r="D41" s="78">
        <f>'Chô_5%'!AD30</f>
        <v>32745.861164901857</v>
      </c>
      <c r="E41" s="136">
        <v>31503.891389421704</v>
      </c>
      <c r="F41" s="79">
        <f>'Chô_10%'!AD30</f>
        <v>31016.640816186755</v>
      </c>
      <c r="H41" s="12">
        <f t="shared" si="1"/>
        <v>2044</v>
      </c>
      <c r="I41" s="77">
        <f>'Chô_7%'!AE30</f>
        <v>22469.875836009651</v>
      </c>
      <c r="J41" s="78">
        <f>'Chô_5%'!AE30</f>
        <v>23013.434422015878</v>
      </c>
      <c r="K41" s="136">
        <v>22391.371318984457</v>
      </c>
      <c r="L41" s="79">
        <f>'Chô_10%'!AE30</f>
        <v>21660.540211658448</v>
      </c>
      <c r="N41" s="12">
        <f t="shared" si="2"/>
        <v>2044</v>
      </c>
      <c r="O41" s="77">
        <f>'Chô_7%'!AG30</f>
        <v>1897.8984410123999</v>
      </c>
      <c r="P41" s="78">
        <f>'Chô_5%'!AG30</f>
        <v>1897.8984410123999</v>
      </c>
      <c r="Q41" s="136">
        <v>1937.2737170402002</v>
      </c>
      <c r="R41" s="79">
        <f>'Chô_10%'!AG30</f>
        <v>1897.8984410123999</v>
      </c>
      <c r="T41" s="12">
        <f t="shared" si="3"/>
        <v>2044</v>
      </c>
      <c r="U41" s="77">
        <f>'Chô_7%'!AI30</f>
        <v>2142.0981758609082</v>
      </c>
      <c r="V41" s="78">
        <f>'Chô_7%'!AI30</f>
        <v>2142.0981758609082</v>
      </c>
      <c r="W41" s="136">
        <v>2145.3596287141108</v>
      </c>
      <c r="X41" s="79">
        <f>'Chô_7%'!AI30</f>
        <v>2142.0981758609082</v>
      </c>
      <c r="Z41" s="12">
        <f t="shared" si="4"/>
        <v>2044</v>
      </c>
      <c r="AA41" s="127">
        <f>'Chô_7%'!$C30</f>
        <v>7.0000000000000007E-2</v>
      </c>
      <c r="AB41" s="128">
        <f>'Chô_5%'!$C30</f>
        <v>0.05</v>
      </c>
      <c r="AC41" s="138">
        <v>7.0000000000000007E-2</v>
      </c>
      <c r="AD41" s="129">
        <f>'Chô_10%'!$C30</f>
        <v>0.1</v>
      </c>
    </row>
    <row r="42" spans="2:30" x14ac:dyDescent="0.35">
      <c r="B42" s="12">
        <f t="shared" si="0"/>
        <v>2045</v>
      </c>
      <c r="C42" s="77">
        <f>'Chô_7%'!AD31</f>
        <v>31994.557499085924</v>
      </c>
      <c r="D42" s="78">
        <f>'Chô_5%'!AD31</f>
        <v>32690.19320092152</v>
      </c>
      <c r="E42" s="136">
        <v>31456.635552337575</v>
      </c>
      <c r="F42" s="79">
        <f>'Chô_10%'!AD31</f>
        <v>30963.912526799235</v>
      </c>
      <c r="H42" s="12">
        <f t="shared" si="1"/>
        <v>2045</v>
      </c>
      <c r="I42" s="77">
        <f>'Chô_7%'!AE31</f>
        <v>22437.733765535726</v>
      </c>
      <c r="J42" s="78">
        <f>'Chô_5%'!AE31</f>
        <v>22980.353227321128</v>
      </c>
      <c r="K42" s="136">
        <v>22365.169122701831</v>
      </c>
      <c r="L42" s="79">
        <f>'Chô_10%'!AE31</f>
        <v>21629.796765261435</v>
      </c>
      <c r="N42" s="12">
        <f t="shared" si="2"/>
        <v>2045</v>
      </c>
      <c r="O42" s="77">
        <f>'Chô_7%'!AG31</f>
        <v>1894.5126256626788</v>
      </c>
      <c r="P42" s="78">
        <f>'Chô_5%'!AG31</f>
        <v>1894.5126256626788</v>
      </c>
      <c r="Q42" s="136">
        <v>1934.3280464646402</v>
      </c>
      <c r="R42" s="79">
        <f>'Chô_10%'!AG31</f>
        <v>1894.5126256626788</v>
      </c>
      <c r="T42" s="12">
        <f t="shared" si="3"/>
        <v>2045</v>
      </c>
      <c r="U42" s="77">
        <f>'Chô_7%'!AI31</f>
        <v>2138.4566089619443</v>
      </c>
      <c r="V42" s="78">
        <f>'Chô_7%'!AI31</f>
        <v>2138.4566089619443</v>
      </c>
      <c r="W42" s="136">
        <v>2142.1415892710397</v>
      </c>
      <c r="X42" s="79">
        <f>'Chô_7%'!AI31</f>
        <v>2138.4566089619443</v>
      </c>
      <c r="Z42" s="12">
        <f t="shared" si="4"/>
        <v>2045</v>
      </c>
      <c r="AA42" s="127">
        <f>'Chô_7%'!$C31</f>
        <v>7.0000000000000007E-2</v>
      </c>
      <c r="AB42" s="128">
        <f>'Chô_5%'!$C31</f>
        <v>0.05</v>
      </c>
      <c r="AC42" s="138">
        <v>7.0000000000000007E-2</v>
      </c>
      <c r="AD42" s="129">
        <f>'Chô_10%'!$C31</f>
        <v>0.1</v>
      </c>
    </row>
    <row r="43" spans="2:30" x14ac:dyDescent="0.35">
      <c r="B43" s="12">
        <f t="shared" si="0"/>
        <v>2046</v>
      </c>
      <c r="C43" s="77">
        <f>'Chô_7%'!AD32</f>
        <v>31908.172193838393</v>
      </c>
      <c r="D43" s="78">
        <f>'Chô_5%'!AD32</f>
        <v>32601.929679279034</v>
      </c>
      <c r="E43" s="136">
        <v>31381.139627011966</v>
      </c>
      <c r="F43" s="79">
        <f>'Chô_10%'!AD32</f>
        <v>30880.309962976877</v>
      </c>
      <c r="H43" s="12">
        <f t="shared" si="1"/>
        <v>2046</v>
      </c>
      <c r="I43" s="77">
        <f>'Chô_7%'!AE32</f>
        <v>22381.957112536864</v>
      </c>
      <c r="J43" s="78">
        <f>'Chô_5%'!AE32</f>
        <v>22923.099541996988</v>
      </c>
      <c r="K43" s="136">
        <v>22318.078848812664</v>
      </c>
      <c r="L43" s="79">
        <f>'Chô_10%'!AE32</f>
        <v>21576.219594155435</v>
      </c>
      <c r="N43" s="12">
        <f t="shared" si="2"/>
        <v>2046</v>
      </c>
      <c r="O43" s="77">
        <f>'Chô_7%'!AG32</f>
        <v>1889.3379815733895</v>
      </c>
      <c r="P43" s="78">
        <f>'Chô_5%'!AG32</f>
        <v>1889.3379815733895</v>
      </c>
      <c r="Q43" s="136">
        <v>1929.645947153125</v>
      </c>
      <c r="R43" s="79">
        <f>'Chô_10%'!AG32</f>
        <v>1889.3379815733895</v>
      </c>
      <c r="T43" s="12">
        <f t="shared" si="3"/>
        <v>2046</v>
      </c>
      <c r="U43" s="77">
        <f>'Chô_7%'!AI32</f>
        <v>2132.6827761177474</v>
      </c>
      <c r="V43" s="78">
        <f>'Chô_7%'!AI32</f>
        <v>2132.6827761177474</v>
      </c>
      <c r="W43" s="136">
        <v>2137.0004494567897</v>
      </c>
      <c r="X43" s="79">
        <f>'Chô_7%'!AI32</f>
        <v>2132.6827761177474</v>
      </c>
      <c r="Z43" s="12">
        <f t="shared" si="4"/>
        <v>2046</v>
      </c>
      <c r="AA43" s="127">
        <f>'Chô_7%'!$C32</f>
        <v>7.0000000000000007E-2</v>
      </c>
      <c r="AB43" s="128">
        <f>'Chô_5%'!$C32</f>
        <v>0.05</v>
      </c>
      <c r="AC43" s="138">
        <v>7.0000000000000007E-2</v>
      </c>
      <c r="AD43" s="129">
        <f>'Chô_10%'!$C32</f>
        <v>0.1</v>
      </c>
    </row>
    <row r="44" spans="2:30" x14ac:dyDescent="0.35">
      <c r="B44" s="12">
        <f t="shared" si="0"/>
        <v>2047</v>
      </c>
      <c r="C44" s="77">
        <f>'Chô_7%'!AD33</f>
        <v>31818.829311695641</v>
      </c>
      <c r="D44" s="78">
        <f>'Chô_5%'!AD33</f>
        <v>32510.644276177052</v>
      </c>
      <c r="E44" s="136">
        <v>31308.963005869839</v>
      </c>
      <c r="F44" s="79">
        <f>'Chô_10%'!AD33</f>
        <v>30793.845095080538</v>
      </c>
      <c r="H44" s="12">
        <f t="shared" si="1"/>
        <v>2047</v>
      </c>
      <c r="I44" s="77">
        <f>'Chô_7%'!AE33</f>
        <v>22324.618072230835</v>
      </c>
      <c r="J44" s="78">
        <f>'Chô_5%'!AE33</f>
        <v>22864.232035906232</v>
      </c>
      <c r="K44" s="136">
        <v>22273.854752204003</v>
      </c>
      <c r="L44" s="79">
        <f>'Chô_10%'!AE33</f>
        <v>21521.156643975741</v>
      </c>
      <c r="N44" s="12">
        <f t="shared" si="2"/>
        <v>2047</v>
      </c>
      <c r="O44" s="77">
        <f>'Chô_7%'!AG33</f>
        <v>1884.028227224984</v>
      </c>
      <c r="P44" s="78">
        <f>'Chô_5%'!AG33</f>
        <v>1884.028227224984</v>
      </c>
      <c r="Q44" s="136">
        <v>1925.1879454746731</v>
      </c>
      <c r="R44" s="79">
        <f>'Chô_10%'!AG33</f>
        <v>1884.028227224984</v>
      </c>
      <c r="T44" s="12">
        <f t="shared" si="3"/>
        <v>2047</v>
      </c>
      <c r="U44" s="77">
        <f>'Chô_7%'!AI33</f>
        <v>2126.7112643446171</v>
      </c>
      <c r="V44" s="78">
        <f>'Chô_7%'!AI33</f>
        <v>2126.7112643446171</v>
      </c>
      <c r="W44" s="136">
        <v>2132.0853484230392</v>
      </c>
      <c r="X44" s="79">
        <f>'Chô_7%'!AI33</f>
        <v>2126.7112643446171</v>
      </c>
      <c r="Z44" s="12">
        <f t="shared" si="4"/>
        <v>2047</v>
      </c>
      <c r="AA44" s="127">
        <f>'Chô_7%'!$C33</f>
        <v>7.0000000000000007E-2</v>
      </c>
      <c r="AB44" s="128">
        <f>'Chô_5%'!$C33</f>
        <v>0.05</v>
      </c>
      <c r="AC44" s="138">
        <v>7.0000000000000007E-2</v>
      </c>
      <c r="AD44" s="129">
        <f>'Chô_10%'!$C33</f>
        <v>0.1</v>
      </c>
    </row>
    <row r="45" spans="2:30" x14ac:dyDescent="0.35">
      <c r="B45" s="12">
        <f t="shared" si="0"/>
        <v>2048</v>
      </c>
      <c r="C45" s="77">
        <f>'Chô_7%'!AD34</f>
        <v>31717.009057898216</v>
      </c>
      <c r="D45" s="78">
        <f>'Chô_5%'!AD34</f>
        <v>32406.610214493285</v>
      </c>
      <c r="E45" s="136">
        <v>31243.214183557513</v>
      </c>
      <c r="F45" s="79">
        <f>'Chô_10%'!AD34</f>
        <v>30695.304790776281</v>
      </c>
      <c r="H45" s="12">
        <f t="shared" si="1"/>
        <v>2048</v>
      </c>
      <c r="I45" s="77">
        <f>'Chô_7%'!AE34</f>
        <v>22258.568819342356</v>
      </c>
      <c r="J45" s="78">
        <f>'Chô_5%'!AE34</f>
        <v>22796.442604293694</v>
      </c>
      <c r="K45" s="136">
        <v>22234.865065971462</v>
      </c>
      <c r="L45" s="79">
        <f>'Chô_10%'!AE34</f>
        <v>21457.698714700779</v>
      </c>
      <c r="N45" s="12">
        <f t="shared" si="2"/>
        <v>2048</v>
      </c>
      <c r="O45" s="77">
        <f>'Chô_7%'!AG34</f>
        <v>1877.9997208978639</v>
      </c>
      <c r="P45" s="78">
        <f>'Chô_5%'!AG34</f>
        <v>1877.9997208978639</v>
      </c>
      <c r="Q45" s="136">
        <v>1921.1451767891763</v>
      </c>
      <c r="R45" s="79">
        <f>'Chô_10%'!AG34</f>
        <v>1877.9997208978639</v>
      </c>
      <c r="T45" s="12">
        <f t="shared" si="3"/>
        <v>2048</v>
      </c>
      <c r="U45" s="77">
        <f>'Chô_7%'!AI34</f>
        <v>2119.9057882987145</v>
      </c>
      <c r="V45" s="78">
        <f>'Chô_7%'!AI34</f>
        <v>2119.9057882987145</v>
      </c>
      <c r="W45" s="136">
        <v>2127.6079691913505</v>
      </c>
      <c r="X45" s="79">
        <f>'Chô_7%'!AI34</f>
        <v>2119.9057882987145</v>
      </c>
      <c r="Z45" s="12">
        <f t="shared" si="4"/>
        <v>2048</v>
      </c>
      <c r="AA45" s="127">
        <f>'Chô_7%'!$C34</f>
        <v>7.0000000000000007E-2</v>
      </c>
      <c r="AB45" s="128">
        <f>'Chô_5%'!$C34</f>
        <v>0.05</v>
      </c>
      <c r="AC45" s="138">
        <v>7.0000000000000007E-2</v>
      </c>
      <c r="AD45" s="129">
        <f>'Chô_10%'!$C34</f>
        <v>0.1</v>
      </c>
    </row>
    <row r="46" spans="2:30" x14ac:dyDescent="0.35">
      <c r="B46" s="12">
        <f t="shared" si="0"/>
        <v>2049</v>
      </c>
      <c r="C46" s="77">
        <f>'Chô_7%'!AD35</f>
        <v>31615.514628912941</v>
      </c>
      <c r="D46" s="78">
        <f>'Chô_5%'!AD35</f>
        <v>32302.909061806909</v>
      </c>
      <c r="E46" s="136">
        <v>31193.225040863821</v>
      </c>
      <c r="F46" s="79">
        <f>'Chô_10%'!AD35</f>
        <v>30597.079815445799</v>
      </c>
      <c r="H46" s="12">
        <f t="shared" si="1"/>
        <v>2049</v>
      </c>
      <c r="I46" s="77">
        <f>'Chô_7%'!AE35</f>
        <v>22193.393804753214</v>
      </c>
      <c r="J46" s="78">
        <f>'Chô_5%'!AE35</f>
        <v>22729.531329702306</v>
      </c>
      <c r="K46" s="136">
        <v>22208.074057041493</v>
      </c>
      <c r="L46" s="79">
        <f>'Chô_10%'!AE35</f>
        <v>21395.109221759889</v>
      </c>
      <c r="N46" s="12">
        <f t="shared" si="2"/>
        <v>2049</v>
      </c>
      <c r="O46" s="77">
        <f>'Chô_7%'!AG35</f>
        <v>1871.9905057909907</v>
      </c>
      <c r="P46" s="78">
        <f>'Chô_5%'!AG35</f>
        <v>1871.9905057909907</v>
      </c>
      <c r="Q46" s="136">
        <v>1918.0714405063134</v>
      </c>
      <c r="R46" s="79">
        <f>'Chô_10%'!AG35</f>
        <v>1871.9905057909907</v>
      </c>
      <c r="T46" s="12">
        <f t="shared" si="3"/>
        <v>2049</v>
      </c>
      <c r="U46" s="77">
        <f>'Chô_7%'!AI35</f>
        <v>2113.1220897761582</v>
      </c>
      <c r="V46" s="78">
        <f>'Chô_7%'!AI35</f>
        <v>2113.1220897761582</v>
      </c>
      <c r="W46" s="136">
        <v>2124.2037964406441</v>
      </c>
      <c r="X46" s="79">
        <f>'Chô_7%'!AI35</f>
        <v>2113.1220897761582</v>
      </c>
      <c r="Z46" s="12">
        <f t="shared" si="4"/>
        <v>2049</v>
      </c>
      <c r="AA46" s="127">
        <f>'Chô_7%'!$C35</f>
        <v>7.0000000000000007E-2</v>
      </c>
      <c r="AB46" s="128">
        <f>'Chô_5%'!$C35</f>
        <v>0.05</v>
      </c>
      <c r="AC46" s="138">
        <v>7.0000000000000007E-2</v>
      </c>
      <c r="AD46" s="129">
        <f>'Chô_10%'!$C35</f>
        <v>0.1</v>
      </c>
    </row>
    <row r="47" spans="2:30" x14ac:dyDescent="0.35">
      <c r="B47" s="12">
        <f t="shared" si="0"/>
        <v>2050</v>
      </c>
      <c r="C47" s="77">
        <f>'Chô_7%'!AD36</f>
        <v>31495.375673323073</v>
      </c>
      <c r="D47" s="78">
        <f>'Chô_5%'!AD36</f>
        <v>32180.158007372043</v>
      </c>
      <c r="E47" s="136">
        <v>31130.838590782092</v>
      </c>
      <c r="F47" s="79">
        <f>'Chô_10%'!AD36</f>
        <v>30480.810912147106</v>
      </c>
      <c r="H47" s="12">
        <f t="shared" si="1"/>
        <v>2050</v>
      </c>
      <c r="I47" s="77">
        <f>'Chô_7%'!AE36</f>
        <v>22114.433713975224</v>
      </c>
      <c r="J47" s="78">
        <f>'Chô_5%'!AE36</f>
        <v>22648.52053892412</v>
      </c>
      <c r="K47" s="136">
        <v>22172.076394966112</v>
      </c>
      <c r="L47" s="79">
        <f>'Chô_10%'!AE36</f>
        <v>21319.202804143926</v>
      </c>
      <c r="N47" s="12">
        <f t="shared" si="2"/>
        <v>2050</v>
      </c>
      <c r="O47" s="77">
        <f>'Chô_7%'!AG36</f>
        <v>1864.8773978689849</v>
      </c>
      <c r="P47" s="78">
        <f>'Chô_5%'!AG36</f>
        <v>1864.8773978689849</v>
      </c>
      <c r="Q47" s="136">
        <v>1914.2354176253009</v>
      </c>
      <c r="R47" s="79">
        <f>'Chô_10%'!AG36</f>
        <v>1864.8773978689849</v>
      </c>
      <c r="T47" s="12">
        <f t="shared" si="3"/>
        <v>2050</v>
      </c>
      <c r="U47" s="77">
        <f>'Chô_7%'!AI36</f>
        <v>2105.0922258350092</v>
      </c>
      <c r="V47" s="78">
        <f>'Chô_7%'!AI36</f>
        <v>2105.0922258350092</v>
      </c>
      <c r="W47" s="136">
        <v>2119.9553888477626</v>
      </c>
      <c r="X47" s="79">
        <f>'Chô_7%'!AI36</f>
        <v>2105.0922258350092</v>
      </c>
      <c r="Z47" s="12">
        <f t="shared" si="4"/>
        <v>2050</v>
      </c>
      <c r="AA47" s="127">
        <f>'Chô_7%'!$C36</f>
        <v>7.0000000000000007E-2</v>
      </c>
      <c r="AB47" s="128">
        <f>'Chô_5%'!$C36</f>
        <v>0.05</v>
      </c>
      <c r="AC47" s="138">
        <v>7.0000000000000007E-2</v>
      </c>
      <c r="AD47" s="129">
        <f>'Chô_10%'!$C36</f>
        <v>0.1</v>
      </c>
    </row>
    <row r="48" spans="2:30" x14ac:dyDescent="0.35">
      <c r="B48" s="12">
        <f t="shared" si="0"/>
        <v>2051</v>
      </c>
      <c r="C48" s="77">
        <f>'Chô_7%'!AD37</f>
        <v>31372.543708197114</v>
      </c>
      <c r="D48" s="78">
        <f>'Chô_5%'!AD37</f>
        <v>32054.655391143293</v>
      </c>
      <c r="E48" s="136">
        <v>31068.576913600526</v>
      </c>
      <c r="F48" s="79">
        <f>'Chô_10%'!AD37</f>
        <v>30361.935749589731</v>
      </c>
      <c r="H48" s="12">
        <f t="shared" si="1"/>
        <v>2051</v>
      </c>
      <c r="I48" s="77">
        <f>'Chô_7%'!AE37</f>
        <v>22033.671304533149</v>
      </c>
      <c r="J48" s="78">
        <f>'Chô_5%'!AE37</f>
        <v>22565.661541978152</v>
      </c>
      <c r="K48" s="136">
        <v>22136.243626820258</v>
      </c>
      <c r="L48" s="79">
        <f>'Chô_10%'!AE37</f>
        <v>21241.562396768368</v>
      </c>
      <c r="N48" s="12">
        <f t="shared" si="2"/>
        <v>2051</v>
      </c>
      <c r="O48" s="77">
        <f>'Chô_7%'!AG37</f>
        <v>1857.6048440172956</v>
      </c>
      <c r="P48" s="78">
        <f>'Chô_5%'!AG37</f>
        <v>1857.6048440172956</v>
      </c>
      <c r="Q48" s="136">
        <v>1910.3870667900503</v>
      </c>
      <c r="R48" s="79">
        <f>'Chô_10%'!AG37</f>
        <v>1857.6048440172956</v>
      </c>
      <c r="T48" s="12">
        <f t="shared" si="3"/>
        <v>2051</v>
      </c>
      <c r="U48" s="77">
        <f>'Chô_7%'!AI37</f>
        <v>2096.8823661542524</v>
      </c>
      <c r="V48" s="78">
        <f>'Chô_7%'!AI37</f>
        <v>2096.8823661542524</v>
      </c>
      <c r="W48" s="136">
        <v>2115.7154780700671</v>
      </c>
      <c r="X48" s="79">
        <f>'Chô_7%'!AI37</f>
        <v>2096.8823661542524</v>
      </c>
      <c r="Z48" s="12">
        <f t="shared" si="4"/>
        <v>2051</v>
      </c>
      <c r="AA48" s="127">
        <f>'Chô_7%'!$C37</f>
        <v>7.0000000000000007E-2</v>
      </c>
      <c r="AB48" s="128">
        <f>'Chô_5%'!$C37</f>
        <v>0.05</v>
      </c>
      <c r="AC48" s="138">
        <v>7.0000000000000007E-2</v>
      </c>
      <c r="AD48" s="129">
        <f>'Chô_10%'!$C37</f>
        <v>0.1</v>
      </c>
    </row>
    <row r="49" spans="2:30" x14ac:dyDescent="0.35">
      <c r="B49" s="12">
        <f t="shared" si="0"/>
        <v>2052</v>
      </c>
      <c r="C49" s="77">
        <f>'Chô_7%'!AD38</f>
        <v>31250.190787735144</v>
      </c>
      <c r="D49" s="78">
        <f>'Chô_5%'!AD38</f>
        <v>31929.642235117833</v>
      </c>
      <c r="E49" s="136">
        <v>31015.760332847407</v>
      </c>
      <c r="F49" s="79">
        <f>'Chô_10%'!AD38</f>
        <v>30243.524200166328</v>
      </c>
      <c r="H49" s="12">
        <f t="shared" si="1"/>
        <v>2052</v>
      </c>
      <c r="I49" s="77">
        <f>'Chô_7%'!AE38</f>
        <v>21953.584637787124</v>
      </c>
      <c r="J49" s="78">
        <f>'Chô_5%'!AE38</f>
        <v>22483.485566497333</v>
      </c>
      <c r="K49" s="136">
        <v>22107.528329702774</v>
      </c>
      <c r="L49" s="79">
        <f>'Chô_10%'!AE38</f>
        <v>21164.586911597198</v>
      </c>
      <c r="N49" s="12">
        <f t="shared" si="2"/>
        <v>2052</v>
      </c>
      <c r="O49" s="77">
        <f>'Chô_7%'!AG38</f>
        <v>1850.340653125628</v>
      </c>
      <c r="P49" s="78">
        <f>'Chô_5%'!AG38</f>
        <v>1850.340653125628</v>
      </c>
      <c r="Q49" s="136">
        <v>1907.1394767765071</v>
      </c>
      <c r="R49" s="79">
        <f>'Chô_10%'!AG38</f>
        <v>1850.340653125628</v>
      </c>
      <c r="T49" s="12">
        <f t="shared" si="3"/>
        <v>2052</v>
      </c>
      <c r="U49" s="77">
        <f>'Chô_7%'!AI38</f>
        <v>2088.7045249262505</v>
      </c>
      <c r="V49" s="78">
        <f>'Chô_7%'!AI38</f>
        <v>2088.7045249262505</v>
      </c>
      <c r="W49" s="136">
        <v>2112.1187617573482</v>
      </c>
      <c r="X49" s="79">
        <f>'Chô_7%'!AI38</f>
        <v>2088.7045249262505</v>
      </c>
      <c r="Z49" s="12">
        <f t="shared" si="4"/>
        <v>2052</v>
      </c>
      <c r="AA49" s="127">
        <f>'Chô_7%'!$C38</f>
        <v>7.0000000000000007E-2</v>
      </c>
      <c r="AB49" s="128">
        <f>'Chô_5%'!$C38</f>
        <v>0.05</v>
      </c>
      <c r="AC49" s="138">
        <v>7.0000000000000007E-2</v>
      </c>
      <c r="AD49" s="129">
        <f>'Chô_10%'!$C38</f>
        <v>0.1</v>
      </c>
    </row>
    <row r="50" spans="2:30" x14ac:dyDescent="0.35">
      <c r="B50" s="12">
        <f t="shared" si="0"/>
        <v>2053</v>
      </c>
      <c r="C50" s="77">
        <f>'Chô_7%'!AD39</f>
        <v>31125.190024584204</v>
      </c>
      <c r="D50" s="78">
        <f>'Chô_5%'!AD39</f>
        <v>31801.923666177361</v>
      </c>
      <c r="E50" s="136">
        <v>30969.236692348139</v>
      </c>
      <c r="F50" s="79">
        <f>'Chô_10%'!AD39</f>
        <v>30122.550103365662</v>
      </c>
      <c r="H50" s="12">
        <f t="shared" si="1"/>
        <v>2053</v>
      </c>
      <c r="I50" s="77">
        <f>'Chô_7%'!AE39</f>
        <v>21871.517826323237</v>
      </c>
      <c r="J50" s="78">
        <f>'Chô_5%'!AE39</f>
        <v>22399.284846243336</v>
      </c>
      <c r="K50" s="136">
        <v>22083.37162356027</v>
      </c>
      <c r="L50" s="79">
        <f>'Chô_10%'!AE39</f>
        <v>21085.697683002094</v>
      </c>
      <c r="N50" s="12">
        <f t="shared" si="2"/>
        <v>2053</v>
      </c>
      <c r="O50" s="77">
        <f>'Chô_7%'!AG39</f>
        <v>1842.9396905131257</v>
      </c>
      <c r="P50" s="78">
        <f>'Chô_5%'!AG39</f>
        <v>1842.9396905131257</v>
      </c>
      <c r="Q50" s="136">
        <v>1904.2788275613427</v>
      </c>
      <c r="R50" s="79">
        <f>'Chô_10%'!AG39</f>
        <v>1842.9396905131257</v>
      </c>
      <c r="T50" s="12">
        <f t="shared" si="3"/>
        <v>2053</v>
      </c>
      <c r="U50" s="77">
        <f>'Chô_7%'!AI39</f>
        <v>2080.3497068265456</v>
      </c>
      <c r="V50" s="78">
        <f>'Chô_7%'!AI39</f>
        <v>2080.3497068265456</v>
      </c>
      <c r="W50" s="136">
        <v>2108.9505836147127</v>
      </c>
      <c r="X50" s="79">
        <f>'Chô_7%'!AI39</f>
        <v>2080.3497068265456</v>
      </c>
      <c r="Z50" s="12">
        <f t="shared" si="4"/>
        <v>2053</v>
      </c>
      <c r="AA50" s="127">
        <f>'Chô_7%'!$C39</f>
        <v>7.0000000000000007E-2</v>
      </c>
      <c r="AB50" s="128">
        <f>'Chô_5%'!$C39</f>
        <v>0.05</v>
      </c>
      <c r="AC50" s="138">
        <v>7.0000000000000007E-2</v>
      </c>
      <c r="AD50" s="129">
        <f>'Chô_10%'!$C39</f>
        <v>0.1</v>
      </c>
    </row>
    <row r="51" spans="2:30" x14ac:dyDescent="0.35">
      <c r="B51" s="12">
        <f t="shared" si="0"/>
        <v>2054</v>
      </c>
      <c r="C51" s="77">
        <f>'Chô_7%'!AD40</f>
        <v>31003.801783488325</v>
      </c>
      <c r="D51" s="78">
        <f>'Chô_5%'!AD40</f>
        <v>31677.896163879272</v>
      </c>
      <c r="E51" s="136">
        <v>30932.073608317318</v>
      </c>
      <c r="F51" s="79">
        <f>'Chô_10%'!AD40</f>
        <v>30005.072157962539</v>
      </c>
      <c r="H51" s="12">
        <f t="shared" si="1"/>
        <v>2054</v>
      </c>
      <c r="I51" s="77">
        <f>'Chô_7%'!AE40</f>
        <v>21792.010961364624</v>
      </c>
      <c r="J51" s="78">
        <f>'Chô_5%'!AE40</f>
        <v>22317.705274006905</v>
      </c>
      <c r="K51" s="136">
        <v>22065.897178223913</v>
      </c>
      <c r="L51" s="79">
        <f>'Chô_10%'!AE40</f>
        <v>21009.277275844601</v>
      </c>
      <c r="N51" s="12">
        <f t="shared" si="2"/>
        <v>2054</v>
      </c>
      <c r="O51" s="77">
        <f>'Chô_7%'!AG40</f>
        <v>1835.7126157201244</v>
      </c>
      <c r="P51" s="78">
        <f>'Chô_5%'!AG40</f>
        <v>1835.7126157201244</v>
      </c>
      <c r="Q51" s="136">
        <v>1901.9937409682689</v>
      </c>
      <c r="R51" s="79">
        <f>'Chô_10%'!AG40</f>
        <v>1835.7126157201244</v>
      </c>
      <c r="T51" s="12">
        <f t="shared" si="3"/>
        <v>2054</v>
      </c>
      <c r="U51" s="77">
        <f>'Chô_7%'!AI40</f>
        <v>2072.2363429699217</v>
      </c>
      <c r="V51" s="78">
        <f>'Chô_7%'!AI40</f>
        <v>2072.2363429699217</v>
      </c>
      <c r="W51" s="136">
        <v>2106.4198429143748</v>
      </c>
      <c r="X51" s="79">
        <f>'Chô_7%'!AI40</f>
        <v>2072.2363429699217</v>
      </c>
      <c r="Z51" s="12">
        <f t="shared" si="4"/>
        <v>2054</v>
      </c>
      <c r="AA51" s="127">
        <f>'Chô_7%'!$C40</f>
        <v>7.0000000000000007E-2</v>
      </c>
      <c r="AB51" s="128">
        <f>'Chô_5%'!$C40</f>
        <v>0.05</v>
      </c>
      <c r="AC51" s="138">
        <v>7.0000000000000007E-2</v>
      </c>
      <c r="AD51" s="129">
        <f>'Chô_10%'!$C40</f>
        <v>0.1</v>
      </c>
    </row>
    <row r="52" spans="2:30" x14ac:dyDescent="0.35">
      <c r="B52" s="12">
        <f t="shared" si="0"/>
        <v>2055</v>
      </c>
      <c r="C52" s="77">
        <f>'Chô_7%'!AD41</f>
        <v>30892.188097067767</v>
      </c>
      <c r="D52" s="78">
        <f>'Chô_5%'!AD41</f>
        <v>31563.855737689304</v>
      </c>
      <c r="E52" s="136">
        <v>30907.327949430663</v>
      </c>
      <c r="F52" s="79">
        <f>'Chô_10%'!AD41</f>
        <v>29897.053898193873</v>
      </c>
      <c r="H52" s="12">
        <f t="shared" si="1"/>
        <v>2055</v>
      </c>
      <c r="I52" s="77">
        <f>'Chô_7%'!AE41</f>
        <v>21719.458947677158</v>
      </c>
      <c r="J52" s="78">
        <f>'Chô_5%'!AE41</f>
        <v>22243.246078154349</v>
      </c>
      <c r="K52" s="136">
        <v>22057.193386192997</v>
      </c>
      <c r="L52" s="79">
        <f>'Chô_10%'!AE41</f>
        <v>20939.56526528153</v>
      </c>
      <c r="N52" s="12">
        <f t="shared" si="2"/>
        <v>2055</v>
      </c>
      <c r="O52" s="77">
        <f>'Chô_7%'!AG41</f>
        <v>1829.0442663035319</v>
      </c>
      <c r="P52" s="78">
        <f>'Chô_5%'!AG41</f>
        <v>1829.0442663035319</v>
      </c>
      <c r="Q52" s="136">
        <v>1900.4721779754941</v>
      </c>
      <c r="R52" s="79">
        <f>'Chô_10%'!AG41</f>
        <v>1829.0442663035319</v>
      </c>
      <c r="T52" s="12">
        <f t="shared" si="3"/>
        <v>2055</v>
      </c>
      <c r="U52" s="77">
        <f>'Chô_7%'!AI41</f>
        <v>2064.7762921352296</v>
      </c>
      <c r="V52" s="78">
        <f>'Chô_7%'!AI41</f>
        <v>2064.7762921352296</v>
      </c>
      <c r="W52" s="136">
        <v>2104.7347070400433</v>
      </c>
      <c r="X52" s="79">
        <f>'Chô_7%'!AI41</f>
        <v>2064.7762921352296</v>
      </c>
      <c r="Z52" s="12">
        <f t="shared" si="4"/>
        <v>2055</v>
      </c>
      <c r="AA52" s="127">
        <f>'Chô_7%'!$C41</f>
        <v>7.0000000000000007E-2</v>
      </c>
      <c r="AB52" s="128">
        <f>'Chô_5%'!$C41</f>
        <v>0.05</v>
      </c>
      <c r="AC52" s="138">
        <v>7.0000000000000007E-2</v>
      </c>
      <c r="AD52" s="129">
        <f>'Chô_10%'!$C41</f>
        <v>0.1</v>
      </c>
    </row>
    <row r="53" spans="2:30" x14ac:dyDescent="0.35">
      <c r="B53" s="12">
        <f t="shared" si="0"/>
        <v>2056</v>
      </c>
      <c r="C53" s="77">
        <f>'Chô_7%'!AD42</f>
        <v>30765.530125869787</v>
      </c>
      <c r="D53" s="78">
        <f>'Chô_5%'!AD42</f>
        <v>31434.44392916478</v>
      </c>
      <c r="E53" s="136">
        <v>30873.329888686287</v>
      </c>
      <c r="F53" s="79">
        <f>'Chô_10%'!AD42</f>
        <v>29774.475977211277</v>
      </c>
      <c r="H53" s="12">
        <f t="shared" si="1"/>
        <v>2056</v>
      </c>
      <c r="I53" s="77">
        <f>'Chô_7%'!AE42</f>
        <v>21635.145135968942</v>
      </c>
      <c r="J53" s="78">
        <f>'Chô_5%'!AE42</f>
        <v>22156.7729518101</v>
      </c>
      <c r="K53" s="136">
        <v>22041.132331853281</v>
      </c>
      <c r="L53" s="79">
        <f>'Chô_10%'!AE42</f>
        <v>20858.466809478254</v>
      </c>
      <c r="N53" s="12">
        <f t="shared" si="2"/>
        <v>2056</v>
      </c>
      <c r="O53" s="77">
        <f>'Chô_7%'!AG42</f>
        <v>1821.5451848116872</v>
      </c>
      <c r="P53" s="78">
        <f>'Chô_5%'!AG42</f>
        <v>1821.5451848116872</v>
      </c>
      <c r="Q53" s="136">
        <v>1898.3817025797211</v>
      </c>
      <c r="R53" s="79">
        <f>'Chô_10%'!AG42</f>
        <v>1821.5451848116872</v>
      </c>
      <c r="T53" s="12">
        <f t="shared" si="3"/>
        <v>2056</v>
      </c>
      <c r="U53" s="77">
        <f>'Chô_7%'!AI42</f>
        <v>2056.3107093374756</v>
      </c>
      <c r="V53" s="78">
        <f>'Chô_7%'!AI42</f>
        <v>2056.3107093374756</v>
      </c>
      <c r="W53" s="136">
        <v>2102.4194988622985</v>
      </c>
      <c r="X53" s="79">
        <f>'Chô_7%'!AI42</f>
        <v>2056.3107093374756</v>
      </c>
      <c r="Z53" s="12">
        <f t="shared" si="4"/>
        <v>2056</v>
      </c>
      <c r="AA53" s="127">
        <f>'Chô_7%'!$C42</f>
        <v>7.0000000000000007E-2</v>
      </c>
      <c r="AB53" s="128">
        <f>'Chô_5%'!$C42</f>
        <v>0.05</v>
      </c>
      <c r="AC53" s="138">
        <v>7.0000000000000007E-2</v>
      </c>
      <c r="AD53" s="129">
        <f>'Chô_10%'!$C42</f>
        <v>0.1</v>
      </c>
    </row>
    <row r="54" spans="2:30" x14ac:dyDescent="0.35">
      <c r="B54" s="12">
        <f t="shared" si="0"/>
        <v>2057</v>
      </c>
      <c r="C54" s="77">
        <f>'Chô_7%'!AD43</f>
        <v>30642.468005366311</v>
      </c>
      <c r="D54" s="78">
        <f>'Chô_5%'!AD43</f>
        <v>31308.706153448118</v>
      </c>
      <c r="E54" s="136">
        <v>30848.631224775338</v>
      </c>
      <c r="F54" s="79">
        <f>'Chô_10%'!AD43</f>
        <v>29655.378073302432</v>
      </c>
      <c r="H54" s="12">
        <f t="shared" si="1"/>
        <v>2057</v>
      </c>
      <c r="I54" s="77">
        <f>'Chô_7%'!AE43</f>
        <v>21552.292500683685</v>
      </c>
      <c r="J54" s="78">
        <f>'Chô_5%'!AE43</f>
        <v>22071.82462629916</v>
      </c>
      <c r="K54" s="136">
        <v>22030.765858159164</v>
      </c>
      <c r="L54" s="79">
        <f>'Chô_10%'!AE43</f>
        <v>20778.734742149856</v>
      </c>
      <c r="N54" s="12">
        <f t="shared" si="2"/>
        <v>2057</v>
      </c>
      <c r="O54" s="77">
        <f>'Chô_7%'!AG43</f>
        <v>1814.2590040724406</v>
      </c>
      <c r="P54" s="78">
        <f>'Chô_5%'!AG43</f>
        <v>1814.2590040724406</v>
      </c>
      <c r="Q54" s="136">
        <v>1896.8630292176572</v>
      </c>
      <c r="R54" s="79">
        <f>'Chô_10%'!AG43</f>
        <v>1814.2590040724406</v>
      </c>
      <c r="T54" s="12">
        <f t="shared" si="3"/>
        <v>2057</v>
      </c>
      <c r="U54" s="77">
        <f>'Chô_7%'!AI43</f>
        <v>2048.0854665001257</v>
      </c>
      <c r="V54" s="78">
        <f>'Chô_7%'!AI43</f>
        <v>2048.0854665001257</v>
      </c>
      <c r="W54" s="136">
        <v>2100.7375632632088</v>
      </c>
      <c r="X54" s="79">
        <f>'Chô_7%'!AI43</f>
        <v>2048.0854665001257</v>
      </c>
      <c r="Z54" s="12">
        <f t="shared" si="4"/>
        <v>2057</v>
      </c>
      <c r="AA54" s="127">
        <f>'Chô_7%'!$C43</f>
        <v>7.0000000000000007E-2</v>
      </c>
      <c r="AB54" s="128">
        <f>'Chô_5%'!$C43</f>
        <v>0.05</v>
      </c>
      <c r="AC54" s="138">
        <v>7.0000000000000007E-2</v>
      </c>
      <c r="AD54" s="129">
        <f>'Chô_10%'!$C43</f>
        <v>0.1</v>
      </c>
    </row>
    <row r="55" spans="2:30" x14ac:dyDescent="0.35">
      <c r="B55" s="12">
        <f t="shared" si="0"/>
        <v>2058</v>
      </c>
      <c r="C55" s="77">
        <f>'Chô_7%'!AD44</f>
        <v>30519.898133344843</v>
      </c>
      <c r="D55" s="78">
        <f>'Chô_5%'!AD44</f>
        <v>31183.47132883433</v>
      </c>
      <c r="E55" s="136">
        <v>30830.122046040473</v>
      </c>
      <c r="F55" s="79">
        <f>'Chô_10%'!AD44</f>
        <v>29536.756561009224</v>
      </c>
      <c r="H55" s="12">
        <f t="shared" si="1"/>
        <v>2058</v>
      </c>
      <c r="I55" s="77">
        <f>'Chô_7%'!AE44</f>
        <v>21469.302689850079</v>
      </c>
      <c r="J55" s="78">
        <f>'Chô_5%'!AE44</f>
        <v>21986.748674269198</v>
      </c>
      <c r="K55" s="136">
        <v>22024.466500941908</v>
      </c>
      <c r="L55" s="79">
        <f>'Chô_10%'!AE44</f>
        <v>20698.851256645259</v>
      </c>
      <c r="N55" s="12">
        <f t="shared" si="2"/>
        <v>2058</v>
      </c>
      <c r="O55" s="77">
        <f>'Chô_7%'!AG44</f>
        <v>1807.0019680561506</v>
      </c>
      <c r="P55" s="78">
        <f>'Chô_5%'!AG44</f>
        <v>1807.0019680561506</v>
      </c>
      <c r="Q55" s="136">
        <v>1895.7249354001265</v>
      </c>
      <c r="R55" s="79">
        <f>'Chô_10%'!AG44</f>
        <v>1807.0019680561506</v>
      </c>
      <c r="T55" s="12">
        <f t="shared" si="3"/>
        <v>2058</v>
      </c>
      <c r="U55" s="77">
        <f>'Chô_7%'!AI44</f>
        <v>2039.8931246341251</v>
      </c>
      <c r="V55" s="78">
        <f>'Chô_7%'!AI44</f>
        <v>2039.8931246341251</v>
      </c>
      <c r="W55" s="136">
        <v>2099.4771207252506</v>
      </c>
      <c r="X55" s="79">
        <f>'Chô_7%'!AI44</f>
        <v>2039.8931246341251</v>
      </c>
      <c r="Z55" s="12">
        <f t="shared" si="4"/>
        <v>2058</v>
      </c>
      <c r="AA55" s="127">
        <f>'Chô_7%'!$C44</f>
        <v>7.0000000000000007E-2</v>
      </c>
      <c r="AB55" s="128">
        <f>'Chô_5%'!$C44</f>
        <v>0.05</v>
      </c>
      <c r="AC55" s="138">
        <v>7.0000000000000007E-2</v>
      </c>
      <c r="AD55" s="129">
        <f>'Chô_10%'!$C44</f>
        <v>0.1</v>
      </c>
    </row>
    <row r="56" spans="2:30" x14ac:dyDescent="0.35">
      <c r="B56" s="12">
        <f t="shared" si="0"/>
        <v>2059</v>
      </c>
      <c r="C56" s="77">
        <f>'Chô_7%'!AD45</f>
        <v>30400.870530624801</v>
      </c>
      <c r="D56" s="78">
        <f>'Chô_5%'!AD45</f>
        <v>31061.855790651873</v>
      </c>
      <c r="E56" s="136">
        <v>30817.789997222058</v>
      </c>
      <c r="F56" s="79">
        <f>'Chô_10%'!AD45</f>
        <v>29421.563210421285</v>
      </c>
      <c r="H56" s="12">
        <f t="shared" si="1"/>
        <v>2059</v>
      </c>
      <c r="I56" s="77">
        <f>'Chô_7%'!AE45</f>
        <v>21388.522865289182</v>
      </c>
      <c r="J56" s="78">
        <f>'Chô_5%'!AE45</f>
        <v>21903.943466951016</v>
      </c>
      <c r="K56" s="136">
        <v>22022.290607647687</v>
      </c>
      <c r="L56" s="79">
        <f>'Chô_10%'!AE45</f>
        <v>20621.087276769209</v>
      </c>
      <c r="N56" s="12">
        <f t="shared" si="2"/>
        <v>2059</v>
      </c>
      <c r="O56" s="77">
        <f>'Chô_7%'!AG45</f>
        <v>1799.9546603807316</v>
      </c>
      <c r="P56" s="78">
        <f>'Chô_5%'!AG45</f>
        <v>1799.9546603807316</v>
      </c>
      <c r="Q56" s="136">
        <v>1894.9466614259666</v>
      </c>
      <c r="R56" s="79">
        <f>'Chô_10%'!AG45</f>
        <v>1799.9546603807316</v>
      </c>
      <c r="T56" s="12">
        <f t="shared" si="3"/>
        <v>2059</v>
      </c>
      <c r="U56" s="77">
        <f>'Chô_7%'!AI45</f>
        <v>2031.9375414480519</v>
      </c>
      <c r="V56" s="78">
        <f>'Chô_7%'!AI45</f>
        <v>2031.9375414480519</v>
      </c>
      <c r="W56" s="136">
        <v>2098.6373298769608</v>
      </c>
      <c r="X56" s="79">
        <f>'Chô_7%'!AI45</f>
        <v>2031.9375414480519</v>
      </c>
      <c r="Z56" s="12">
        <f t="shared" si="4"/>
        <v>2059</v>
      </c>
      <c r="AA56" s="127">
        <f>'Chô_7%'!$C45</f>
        <v>7.0000000000000007E-2</v>
      </c>
      <c r="AB56" s="128">
        <f>'Chô_5%'!$C45</f>
        <v>0.05</v>
      </c>
      <c r="AC56" s="138">
        <v>7.0000000000000007E-2</v>
      </c>
      <c r="AD56" s="129">
        <f>'Chô_10%'!$C45</f>
        <v>0.1</v>
      </c>
    </row>
    <row r="57" spans="2:30" x14ac:dyDescent="0.35">
      <c r="B57" s="12">
        <f t="shared" si="0"/>
        <v>2060</v>
      </c>
      <c r="C57" s="77">
        <f>'Chô_7%'!AD46</f>
        <v>30276.22696144924</v>
      </c>
      <c r="D57" s="78">
        <f>'Chô_5%'!AD46</f>
        <v>30934.5021819102</v>
      </c>
      <c r="E57" s="136">
        <v>30802.381102223448</v>
      </c>
      <c r="F57" s="79">
        <f>'Chô_10%'!AD46</f>
        <v>29300.934801258561</v>
      </c>
      <c r="H57" s="12">
        <f t="shared" si="1"/>
        <v>2060</v>
      </c>
      <c r="I57" s="77">
        <f>'Chô_7%'!AE46</f>
        <v>21303.18957919642</v>
      </c>
      <c r="J57" s="78">
        <f>'Chô_5%'!AE46</f>
        <v>21816.491083416884</v>
      </c>
      <c r="K57" s="136">
        <v>22017.379809724684</v>
      </c>
      <c r="L57" s="79">
        <f>'Chô_10%'!AE46</f>
        <v>20538.909341209313</v>
      </c>
      <c r="N57" s="12">
        <f t="shared" si="2"/>
        <v>2060</v>
      </c>
      <c r="O57" s="77">
        <f>'Chô_7%'!AG46</f>
        <v>1792.5748462731708</v>
      </c>
      <c r="P57" s="78">
        <f>'Chô_5%'!AG46</f>
        <v>1792.5748462731708</v>
      </c>
      <c r="Q57" s="136">
        <v>1893.9991980952536</v>
      </c>
      <c r="R57" s="79">
        <f>'Chô_10%'!AG46</f>
        <v>1792.5748462731708</v>
      </c>
      <c r="T57" s="12">
        <f t="shared" si="3"/>
        <v>2060</v>
      </c>
      <c r="U57" s="77">
        <f>'Chô_7%'!AI46</f>
        <v>2023.6065975281149</v>
      </c>
      <c r="V57" s="78">
        <f>'Chô_7%'!AI46</f>
        <v>2023.6065975281149</v>
      </c>
      <c r="W57" s="136">
        <v>2097.5880112120226</v>
      </c>
      <c r="X57" s="79">
        <f>'Chô_7%'!AI46</f>
        <v>2023.6065975281149</v>
      </c>
      <c r="Z57" s="12">
        <f t="shared" si="4"/>
        <v>2060</v>
      </c>
      <c r="AA57" s="127">
        <f>'Chô_7%'!$C46</f>
        <v>7.0000000000000007E-2</v>
      </c>
      <c r="AB57" s="128">
        <f>'Chô_5%'!$C46</f>
        <v>0.05</v>
      </c>
      <c r="AC57" s="138">
        <v>7.0000000000000007E-2</v>
      </c>
      <c r="AD57" s="129">
        <f>'Chô_10%'!$C46</f>
        <v>0.1</v>
      </c>
    </row>
    <row r="58" spans="2:30" x14ac:dyDescent="0.35">
      <c r="B58" s="12">
        <f t="shared" si="0"/>
        <v>2061</v>
      </c>
      <c r="C58" s="77">
        <f>'Chô_7%'!AD47</f>
        <v>30146.039185515008</v>
      </c>
      <c r="D58" s="78">
        <f>'Chô_5%'!AD47</f>
        <v>30801.483822527989</v>
      </c>
      <c r="E58" s="136">
        <v>30783.899673562115</v>
      </c>
      <c r="F58" s="79">
        <f>'Chô_10%'!AD47</f>
        <v>29174.94078161315</v>
      </c>
      <c r="H58" s="12">
        <f t="shared" si="1"/>
        <v>2061</v>
      </c>
      <c r="I58" s="77">
        <f>'Chô_7%'!AE47</f>
        <v>21213.405794373422</v>
      </c>
      <c r="J58" s="78">
        <f>'Chô_5%'!AE47</f>
        <v>21724.4955724836</v>
      </c>
      <c r="K58" s="136">
        <v>22009.81258658451</v>
      </c>
      <c r="L58" s="79">
        <f>'Chô_10%'!AE47</f>
        <v>20452.418798414586</v>
      </c>
      <c r="N58" s="12">
        <f t="shared" si="2"/>
        <v>2061</v>
      </c>
      <c r="O58" s="77">
        <f>'Chô_7%'!AG47</f>
        <v>1784.8667744341958</v>
      </c>
      <c r="P58" s="78">
        <f>'Chô_5%'!AG47</f>
        <v>1784.8667744341958</v>
      </c>
      <c r="Q58" s="136">
        <v>1892.8628105763964</v>
      </c>
      <c r="R58" s="79">
        <f>'Chô_10%'!AG47</f>
        <v>1784.8667744341958</v>
      </c>
      <c r="T58" s="12">
        <f t="shared" si="3"/>
        <v>2061</v>
      </c>
      <c r="U58" s="77">
        <f>'Chô_7%'!AI47</f>
        <v>2014.9050891587437</v>
      </c>
      <c r="V58" s="78">
        <f>'Chô_7%'!AI47</f>
        <v>2014.9050891587437</v>
      </c>
      <c r="W58" s="136">
        <v>2096.3294584052956</v>
      </c>
      <c r="X58" s="79">
        <f>'Chô_7%'!AI47</f>
        <v>2014.9050891587437</v>
      </c>
      <c r="Z58" s="12">
        <f t="shared" si="4"/>
        <v>2061</v>
      </c>
      <c r="AA58" s="127">
        <f>'Chô_7%'!$C47</f>
        <v>7.0000000000000007E-2</v>
      </c>
      <c r="AB58" s="128">
        <f>'Chô_5%'!$C47</f>
        <v>0.05</v>
      </c>
      <c r="AC58" s="138">
        <v>7.0000000000000007E-2</v>
      </c>
      <c r="AD58" s="129">
        <f>'Chô_10%'!$C47</f>
        <v>0.1</v>
      </c>
    </row>
    <row r="59" spans="2:30" x14ac:dyDescent="0.35">
      <c r="B59" s="12">
        <f t="shared" si="0"/>
        <v>2062</v>
      </c>
      <c r="C59" s="77">
        <f>'Chô_7%'!AD48</f>
        <v>30013.396613098743</v>
      </c>
      <c r="D59" s="78">
        <f>'Chô_5%'!AD48</f>
        <v>30665.957293708867</v>
      </c>
      <c r="E59" s="136">
        <v>30765.429333757973</v>
      </c>
      <c r="F59" s="79">
        <f>'Chô_10%'!AD48</f>
        <v>29046.571042174051</v>
      </c>
      <c r="H59" s="12">
        <f t="shared" si="1"/>
        <v>2062</v>
      </c>
      <c r="I59" s="77">
        <f>'Chô_7%'!AE48</f>
        <v>21121.455669871124</v>
      </c>
      <c r="J59" s="78">
        <f>'Chô_5%'!AE48</f>
        <v>21630.293196208178</v>
      </c>
      <c r="K59" s="136">
        <v>22001.901651990167</v>
      </c>
      <c r="L59" s="79">
        <f>'Chô_10%'!AE48</f>
        <v>20363.822234283944</v>
      </c>
      <c r="N59" s="12">
        <f t="shared" si="2"/>
        <v>2062</v>
      </c>
      <c r="O59" s="77">
        <f>'Chô_7%'!AG48</f>
        <v>1777.0133606266854</v>
      </c>
      <c r="P59" s="78">
        <f>'Chô_5%'!AG48</f>
        <v>1777.0133606266854</v>
      </c>
      <c r="Q59" s="136">
        <v>1891.7271048900507</v>
      </c>
      <c r="R59" s="79">
        <f>'Chô_10%'!AG48</f>
        <v>1777.0133606266854</v>
      </c>
      <c r="T59" s="12">
        <f t="shared" si="3"/>
        <v>2062</v>
      </c>
      <c r="U59" s="77">
        <f>'Chô_7%'!AI48</f>
        <v>2006.0395067664454</v>
      </c>
      <c r="V59" s="78">
        <f>'Chô_7%'!AI48</f>
        <v>2006.0395067664454</v>
      </c>
      <c r="W59" s="136">
        <v>2095.071660730252</v>
      </c>
      <c r="X59" s="79">
        <f>'Chô_7%'!AI48</f>
        <v>2006.0395067664454</v>
      </c>
      <c r="Z59" s="12">
        <f t="shared" si="4"/>
        <v>2062</v>
      </c>
      <c r="AA59" s="127">
        <f>'Chô_7%'!$C48</f>
        <v>7.0000000000000007E-2</v>
      </c>
      <c r="AB59" s="128">
        <f>'Chô_5%'!$C48</f>
        <v>0.05</v>
      </c>
      <c r="AC59" s="138">
        <v>7.0000000000000007E-2</v>
      </c>
      <c r="AD59" s="129">
        <f>'Chô_10%'!$C48</f>
        <v>0.1</v>
      </c>
    </row>
    <row r="60" spans="2:30" x14ac:dyDescent="0.35">
      <c r="B60" s="12">
        <f t="shared" si="0"/>
        <v>2063</v>
      </c>
      <c r="C60" s="77">
        <f>'Chô_7%'!AD49</f>
        <v>29878.336328339799</v>
      </c>
      <c r="D60" s="78">
        <f>'Chô_5%'!AD49</f>
        <v>30527.960485887183</v>
      </c>
      <c r="E60" s="136">
        <v>30750.046619091096</v>
      </c>
      <c r="F60" s="79">
        <f>'Chô_10%'!AD49</f>
        <v>28915.861472484274</v>
      </c>
      <c r="H60" s="12">
        <f t="shared" si="1"/>
        <v>2063</v>
      </c>
      <c r="I60" s="77">
        <f>'Chô_7%'!AE49</f>
        <v>21027.356611835112</v>
      </c>
      <c r="J60" s="78">
        <f>'Chô_5%'!AE49</f>
        <v>21533.90201108054</v>
      </c>
      <c r="K60" s="136">
        <v>21995.989912850026</v>
      </c>
      <c r="L60" s="79">
        <f>'Chô_10%'!AE49</f>
        <v>20273.136086190825</v>
      </c>
      <c r="N60" s="12">
        <f t="shared" si="2"/>
        <v>2063</v>
      </c>
      <c r="O60" s="77">
        <f>'Chô_7%'!AG49</f>
        <v>1769.0168005038654</v>
      </c>
      <c r="P60" s="78">
        <f>'Chô_5%'!AG49</f>
        <v>1769.0168005038654</v>
      </c>
      <c r="Q60" s="136">
        <v>1890.7812513376055</v>
      </c>
      <c r="R60" s="79">
        <f>'Chô_10%'!AG49</f>
        <v>1769.0168005038654</v>
      </c>
      <c r="T60" s="12">
        <f t="shared" si="3"/>
        <v>2063</v>
      </c>
      <c r="U60" s="77">
        <f>'Chô_7%'!AI49</f>
        <v>1997.0123289859966</v>
      </c>
      <c r="V60" s="78">
        <f>'Chô_7%'!AI49</f>
        <v>1997.0123289859966</v>
      </c>
      <c r="W60" s="136">
        <v>2094.0241248998868</v>
      </c>
      <c r="X60" s="79">
        <f>'Chô_7%'!AI49</f>
        <v>1997.0123289859966</v>
      </c>
      <c r="Z60" s="12">
        <f t="shared" si="4"/>
        <v>2063</v>
      </c>
      <c r="AA60" s="127">
        <f>'Chô_7%'!$C49</f>
        <v>7.0000000000000007E-2</v>
      </c>
      <c r="AB60" s="128">
        <f>'Chô_5%'!$C49</f>
        <v>0.05</v>
      </c>
      <c r="AC60" s="138">
        <v>7.0000000000000007E-2</v>
      </c>
      <c r="AD60" s="129">
        <f>'Chô_10%'!$C49</f>
        <v>0.1</v>
      </c>
    </row>
    <row r="61" spans="2:30" x14ac:dyDescent="0.35">
      <c r="B61" s="12">
        <f t="shared" si="0"/>
        <v>2064</v>
      </c>
      <c r="C61" s="77">
        <f>'Chô_7%'!AD50</f>
        <v>29737.908147596601</v>
      </c>
      <c r="D61" s="78">
        <f>'Chô_5%'!AD50</f>
        <v>30384.47907160351</v>
      </c>
      <c r="E61" s="136">
        <v>30728.521586457733</v>
      </c>
      <c r="F61" s="79">
        <f>'Chô_10%'!AD50</f>
        <v>28779.956923563597</v>
      </c>
      <c r="H61" s="12">
        <f t="shared" si="1"/>
        <v>2064</v>
      </c>
      <c r="I61" s="77">
        <f>'Chô_7%'!AE50</f>
        <v>20928.938243562359</v>
      </c>
      <c r="J61" s="78">
        <f>'Chô_5%'!AE50</f>
        <v>21433.101858461207</v>
      </c>
      <c r="K61" s="136">
        <v>21985.260066393083</v>
      </c>
      <c r="L61" s="79">
        <f>'Chô_10%'!AE50</f>
        <v>20178.264095432602</v>
      </c>
      <c r="N61" s="12">
        <f t="shared" si="2"/>
        <v>2064</v>
      </c>
      <c r="O61" s="77">
        <f>'Chô_7%'!AG50</f>
        <v>1760.7024215414972</v>
      </c>
      <c r="P61" s="78">
        <f>'Chô_5%'!AG50</f>
        <v>1760.7024215414972</v>
      </c>
      <c r="Q61" s="136">
        <v>1889.437718461669</v>
      </c>
      <c r="R61" s="79">
        <f>'Chô_10%'!AG50</f>
        <v>1760.7024215414972</v>
      </c>
      <c r="T61" s="12">
        <f t="shared" si="3"/>
        <v>2064</v>
      </c>
      <c r="U61" s="77">
        <f>'Chô_7%'!AI50</f>
        <v>1987.6263710397625</v>
      </c>
      <c r="V61" s="78">
        <f>'Chô_7%'!AI50</f>
        <v>1987.6263710397625</v>
      </c>
      <c r="W61" s="136">
        <v>2092.558308012457</v>
      </c>
      <c r="X61" s="79">
        <f>'Chô_7%'!AI50</f>
        <v>1987.6263710397625</v>
      </c>
      <c r="Z61" s="12">
        <f t="shared" si="4"/>
        <v>2064</v>
      </c>
      <c r="AA61" s="127">
        <f>'Chô_7%'!$C50</f>
        <v>7.0000000000000007E-2</v>
      </c>
      <c r="AB61" s="128">
        <f>'Chô_5%'!$C50</f>
        <v>0.05</v>
      </c>
      <c r="AC61" s="138">
        <v>7.0000000000000007E-2</v>
      </c>
      <c r="AD61" s="129">
        <f>'Chô_10%'!$C50</f>
        <v>0.1</v>
      </c>
    </row>
    <row r="62" spans="2:30" x14ac:dyDescent="0.35">
      <c r="B62" s="12">
        <f t="shared" si="0"/>
        <v>2065</v>
      </c>
      <c r="C62" s="77">
        <f>'Chô_7%'!AD51</f>
        <v>29589.21860685862</v>
      </c>
      <c r="D62" s="78">
        <f>'Chô_5%'!AD51</f>
        <v>30232.556676245491</v>
      </c>
      <c r="E62" s="136">
        <v>30691.647360553983</v>
      </c>
      <c r="F62" s="79">
        <f>'Chô_10%'!AD51</f>
        <v>28636.057138945776</v>
      </c>
      <c r="H62" s="12">
        <f t="shared" si="1"/>
        <v>2065</v>
      </c>
      <c r="I62" s="77">
        <f>'Chô_7%'!AE51</f>
        <v>20823.973432425391</v>
      </c>
      <c r="J62" s="78">
        <f>'Chô_5%'!AE51</f>
        <v>21325.617025999272</v>
      </c>
      <c r="K62" s="136">
        <v>21962.709469210178</v>
      </c>
      <c r="L62" s="79">
        <f>'Chô_10%'!AE51</f>
        <v>20077.051452429023</v>
      </c>
      <c r="N62" s="12">
        <f t="shared" si="2"/>
        <v>2065</v>
      </c>
      <c r="O62" s="77">
        <f>'Chô_7%'!AG51</f>
        <v>1751.8989094337899</v>
      </c>
      <c r="P62" s="78">
        <f>'Chô_5%'!AG51</f>
        <v>1751.8989094337899</v>
      </c>
      <c r="Q62" s="136">
        <v>1887.170393199515</v>
      </c>
      <c r="R62" s="79">
        <f>'Chô_10%'!AG51</f>
        <v>1751.8989094337899</v>
      </c>
      <c r="T62" s="12">
        <f t="shared" si="3"/>
        <v>2065</v>
      </c>
      <c r="U62" s="77">
        <f>'Chô_7%'!AI51</f>
        <v>1977.6882391845638</v>
      </c>
      <c r="V62" s="78">
        <f>'Chô_7%'!AI51</f>
        <v>1977.6882391845638</v>
      </c>
      <c r="W62" s="136">
        <v>2090.0472380428423</v>
      </c>
      <c r="X62" s="79">
        <f>'Chô_7%'!AI51</f>
        <v>1977.6882391845638</v>
      </c>
      <c r="Z62" s="12">
        <f t="shared" si="4"/>
        <v>2065</v>
      </c>
      <c r="AA62" s="127">
        <f>'Chô_7%'!$C51</f>
        <v>7.0000000000000007E-2</v>
      </c>
      <c r="AB62" s="128">
        <f>'Chô_5%'!$C51</f>
        <v>0.05</v>
      </c>
      <c r="AC62" s="138">
        <v>7.0000000000000007E-2</v>
      </c>
      <c r="AD62" s="129">
        <f>'Chô_10%'!$C51</f>
        <v>0.1</v>
      </c>
    </row>
    <row r="63" spans="2:30" x14ac:dyDescent="0.35">
      <c r="B63" s="12">
        <f t="shared" si="0"/>
        <v>2066</v>
      </c>
      <c r="C63" s="77">
        <f>'Chô_7%'!AD52</f>
        <v>29429.436826381581</v>
      </c>
      <c r="D63" s="78">
        <f>'Chô_5%'!AD52</f>
        <v>30069.300870193769</v>
      </c>
      <c r="E63" s="136">
        <v>30642.540724777096</v>
      </c>
      <c r="F63" s="79">
        <f>'Chô_10%'!AD52</f>
        <v>28481.422430395469</v>
      </c>
      <c r="H63" s="12">
        <f t="shared" si="1"/>
        <v>2066</v>
      </c>
      <c r="I63" s="77">
        <f>'Chô_7%'!AE52</f>
        <v>20710.242210081284</v>
      </c>
      <c r="J63" s="78">
        <f>'Chô_5%'!AE52</f>
        <v>21209.18011844908</v>
      </c>
      <c r="K63" s="136">
        <v>21930.586333085277</v>
      </c>
      <c r="L63" s="79">
        <f>'Chô_10%'!AE52</f>
        <v>19967.348793516208</v>
      </c>
      <c r="N63" s="12">
        <f t="shared" si="2"/>
        <v>2066</v>
      </c>
      <c r="O63" s="77">
        <f>'Chô_7%'!AG52</f>
        <v>1742.4386553228474</v>
      </c>
      <c r="P63" s="78">
        <f>'Chô_5%'!AG52</f>
        <v>1742.4386553228474</v>
      </c>
      <c r="Q63" s="136">
        <v>1884.1509205703956</v>
      </c>
      <c r="R63" s="79">
        <f>'Chô_10%'!AG52</f>
        <v>1742.4386553228474</v>
      </c>
      <c r="T63" s="12">
        <f t="shared" si="3"/>
        <v>2066</v>
      </c>
      <c r="U63" s="77">
        <f>'Chô_7%'!AI52</f>
        <v>1967.0087226929672</v>
      </c>
      <c r="V63" s="78">
        <f>'Chô_7%'!AI52</f>
        <v>1967.0087226929672</v>
      </c>
      <c r="W63" s="136">
        <v>2086.7031624619735</v>
      </c>
      <c r="X63" s="79">
        <f>'Chô_7%'!AI52</f>
        <v>1967.0087226929672</v>
      </c>
      <c r="Z63" s="12">
        <f t="shared" si="4"/>
        <v>2066</v>
      </c>
      <c r="AA63" s="127">
        <f>'Chô_7%'!$C52</f>
        <v>7.0000000000000007E-2</v>
      </c>
      <c r="AB63" s="128">
        <f>'Chô_5%'!$C52</f>
        <v>0.05</v>
      </c>
      <c r="AC63" s="138">
        <v>7.0000000000000007E-2</v>
      </c>
      <c r="AD63" s="129">
        <f>'Chô_10%'!$C52</f>
        <v>0.1</v>
      </c>
    </row>
    <row r="64" spans="2:30" x14ac:dyDescent="0.35">
      <c r="B64" s="12">
        <f t="shared" si="0"/>
        <v>2067</v>
      </c>
      <c r="C64" s="77">
        <f>'Chô_7%'!AD53</f>
        <v>29276.403754884399</v>
      </c>
      <c r="D64" s="78">
        <f>'Chô_5%'!AD53</f>
        <v>29912.940505668765</v>
      </c>
      <c r="E64" s="136">
        <v>30596.576913689929</v>
      </c>
      <c r="F64" s="79">
        <f>'Chô_10%'!AD53</f>
        <v>28333.319033757416</v>
      </c>
      <c r="H64" s="12">
        <f t="shared" si="1"/>
        <v>2067</v>
      </c>
      <c r="I64" s="77">
        <f>'Chô_7%'!AE53</f>
        <v>20601.49546375719</v>
      </c>
      <c r="J64" s="78">
        <f>'Chô_5%'!AE53</f>
        <v>21097.841517034951</v>
      </c>
      <c r="K64" s="136">
        <v>21900.688154890868</v>
      </c>
      <c r="L64" s="79">
        <f>'Chô_10%'!AE53</f>
        <v>19862.461135282298</v>
      </c>
      <c r="N64" s="12">
        <f t="shared" si="2"/>
        <v>2067</v>
      </c>
      <c r="O64" s="77">
        <f>'Chô_7%'!AG53</f>
        <v>1733.3779743151688</v>
      </c>
      <c r="P64" s="78">
        <f>'Chô_5%'!AG53</f>
        <v>1733.3779743151688</v>
      </c>
      <c r="Q64" s="136">
        <v>1881.3246941895402</v>
      </c>
      <c r="R64" s="79">
        <f>'Chô_10%'!AG53</f>
        <v>1733.3779743151688</v>
      </c>
      <c r="T64" s="12">
        <f t="shared" si="3"/>
        <v>2067</v>
      </c>
      <c r="U64" s="77">
        <f>'Chô_7%'!AI53</f>
        <v>1956.780277334964</v>
      </c>
      <c r="V64" s="78">
        <f>'Chô_7%'!AI53</f>
        <v>1956.780277334964</v>
      </c>
      <c r="W64" s="136">
        <v>2083.5731077182804</v>
      </c>
      <c r="X64" s="79">
        <f>'Chô_7%'!AI53</f>
        <v>1956.780277334964</v>
      </c>
      <c r="Z64" s="12">
        <f t="shared" si="4"/>
        <v>2067</v>
      </c>
      <c r="AA64" s="127">
        <f>'Chô_7%'!$C53</f>
        <v>7.0000000000000007E-2</v>
      </c>
      <c r="AB64" s="128">
        <f>'Chô_5%'!$C53</f>
        <v>0.05</v>
      </c>
      <c r="AC64" s="138">
        <v>7.0000000000000007E-2</v>
      </c>
      <c r="AD64" s="129">
        <f>'Chô_10%'!$C53</f>
        <v>0.1</v>
      </c>
    </row>
    <row r="65" spans="2:30" x14ac:dyDescent="0.35">
      <c r="B65" s="12">
        <f t="shared" si="0"/>
        <v>2068</v>
      </c>
      <c r="C65" s="77">
        <f>'Chô_7%'!AD54</f>
        <v>29130.021736109975</v>
      </c>
      <c r="D65" s="78">
        <f>'Chô_5%'!AD54</f>
        <v>29763.375803140421</v>
      </c>
      <c r="E65" s="136">
        <v>30550.682048319395</v>
      </c>
      <c r="F65" s="79">
        <f>'Chô_10%'!AD54</f>
        <v>28191.652438588626</v>
      </c>
      <c r="H65" s="12">
        <f t="shared" si="1"/>
        <v>2068</v>
      </c>
      <c r="I65" s="77">
        <f>'Chô_7%'!AE54</f>
        <v>20497.539422561607</v>
      </c>
      <c r="J65" s="78">
        <f>'Chô_5%'!AE54</f>
        <v>20991.406106462709</v>
      </c>
      <c r="K65" s="136">
        <v>21870.61548271096</v>
      </c>
      <c r="L65" s="79">
        <f>'Chô_10%'!AE54</f>
        <v>19762.196702221379</v>
      </c>
      <c r="N65" s="12">
        <f t="shared" si="2"/>
        <v>2068</v>
      </c>
      <c r="O65" s="77">
        <f>'Chô_7%'!AG54</f>
        <v>1724.7110844435929</v>
      </c>
      <c r="P65" s="78">
        <f>'Chô_5%'!AG54</f>
        <v>1724.7110844435929</v>
      </c>
      <c r="Q65" s="136">
        <v>1878.5027071482557</v>
      </c>
      <c r="R65" s="79">
        <f>'Chô_10%'!AG54</f>
        <v>1724.7110844435929</v>
      </c>
      <c r="T65" s="12">
        <f t="shared" si="3"/>
        <v>2068</v>
      </c>
      <c r="U65" s="77">
        <f>'Chô_7%'!AI54</f>
        <v>1946.9963759482894</v>
      </c>
      <c r="V65" s="78">
        <f>'Chô_7%'!AI54</f>
        <v>1946.9963759482894</v>
      </c>
      <c r="W65" s="136">
        <v>2080.4477480567029</v>
      </c>
      <c r="X65" s="79">
        <f>'Chô_7%'!AI54</f>
        <v>1946.9963759482894</v>
      </c>
      <c r="Z65" s="12">
        <f t="shared" si="4"/>
        <v>2068</v>
      </c>
      <c r="AA65" s="127">
        <f>'Chô_7%'!$C54</f>
        <v>7.0000000000000007E-2</v>
      </c>
      <c r="AB65" s="128">
        <f>'Chô_5%'!$C54</f>
        <v>0.05</v>
      </c>
      <c r="AC65" s="138">
        <v>7.0000000000000007E-2</v>
      </c>
      <c r="AD65" s="129">
        <f>'Chô_10%'!$C54</f>
        <v>0.1</v>
      </c>
    </row>
    <row r="66" spans="2:30" x14ac:dyDescent="0.35">
      <c r="B66" s="12">
        <f t="shared" si="0"/>
        <v>2069</v>
      </c>
      <c r="C66" s="77">
        <f>'Chô_7%'!AD55</f>
        <v>28981.458625255815</v>
      </c>
      <c r="D66" s="78">
        <f>'Chô_5%'!AD55</f>
        <v>29611.582586544406</v>
      </c>
      <c r="E66" s="136">
        <v>30501.800957042084</v>
      </c>
      <c r="F66" s="79">
        <f>'Chô_10%'!AD55</f>
        <v>28047.875011151824</v>
      </c>
      <c r="H66" s="12">
        <f t="shared" si="1"/>
        <v>2069</v>
      </c>
      <c r="I66" s="77">
        <f>'Chô_7%'!AE55</f>
        <v>20391.884487013114</v>
      </c>
      <c r="J66" s="78">
        <f>'Chô_5%'!AE55</f>
        <v>20883.23523214419</v>
      </c>
      <c r="K66" s="136">
        <v>21838.246170042919</v>
      </c>
      <c r="L66" s="79">
        <f>'Chô_10%'!AE55</f>
        <v>19660.287816448097</v>
      </c>
      <c r="N66" s="12">
        <f t="shared" si="2"/>
        <v>2069</v>
      </c>
      <c r="O66" s="77">
        <f>'Chô_7%'!AG55</f>
        <v>1715.9150579129309</v>
      </c>
      <c r="P66" s="78">
        <f>'Chô_5%'!AG55</f>
        <v>1715.9150579129309</v>
      </c>
      <c r="Q66" s="136">
        <v>1875.4971028168186</v>
      </c>
      <c r="R66" s="79">
        <f>'Chô_10%'!AG55</f>
        <v>1715.9150579129309</v>
      </c>
      <c r="T66" s="12">
        <f t="shared" si="3"/>
        <v>2069</v>
      </c>
      <c r="U66" s="77">
        <f>'Chô_7%'!AI55</f>
        <v>1937.0666944309532</v>
      </c>
      <c r="V66" s="78">
        <f>'Chô_7%'!AI55</f>
        <v>1937.0666944309532</v>
      </c>
      <c r="W66" s="136">
        <v>2077.1190316598122</v>
      </c>
      <c r="X66" s="79">
        <f>'Chô_7%'!AI55</f>
        <v>1937.0666944309532</v>
      </c>
      <c r="Z66" s="12">
        <f t="shared" si="4"/>
        <v>2069</v>
      </c>
      <c r="AA66" s="127">
        <f>'Chô_7%'!$C55</f>
        <v>7.0000000000000007E-2</v>
      </c>
      <c r="AB66" s="128">
        <f>'Chô_5%'!$C55</f>
        <v>0.05</v>
      </c>
      <c r="AC66" s="138">
        <v>7.0000000000000007E-2</v>
      </c>
      <c r="AD66" s="129">
        <f>'Chô_10%'!$C55</f>
        <v>0.1</v>
      </c>
    </row>
    <row r="67" spans="2:30" ht="15" thickBot="1" x14ac:dyDescent="0.4">
      <c r="B67" s="13">
        <f t="shared" si="0"/>
        <v>2070</v>
      </c>
      <c r="C67" s="80">
        <f>'Chô_7%'!AD56</f>
        <v>28865.532790754791</v>
      </c>
      <c r="D67" s="81">
        <f>'Chô_5%'!AD56</f>
        <v>29493.136256198228</v>
      </c>
      <c r="E67" s="137">
        <v>30440.797355127997</v>
      </c>
      <c r="F67" s="82">
        <f>'Chô_10%'!AD56</f>
        <v>27935.683511107218</v>
      </c>
      <c r="H67" s="13">
        <f t="shared" si="1"/>
        <v>2070</v>
      </c>
      <c r="I67" s="80">
        <f>'Chô_7%'!AE56</f>
        <v>20310.772650964023</v>
      </c>
      <c r="J67" s="81">
        <f>'Chô_5%'!AE56</f>
        <v>20800.15685891375</v>
      </c>
      <c r="K67" s="137">
        <v>21796.742017937075</v>
      </c>
      <c r="L67" s="82">
        <f>'Chô_10%'!AE56</f>
        <v>19582.104079034747</v>
      </c>
      <c r="N67" s="13">
        <f t="shared" si="2"/>
        <v>2070</v>
      </c>
      <c r="O67" s="80">
        <f>'Chô_7%'!AG56</f>
        <v>1709.051397681279</v>
      </c>
      <c r="P67" s="81">
        <f>'Chô_5%'!AG56</f>
        <v>1709.051397681279</v>
      </c>
      <c r="Q67" s="137">
        <v>1871.7461086111846</v>
      </c>
      <c r="R67" s="82">
        <f>'Chô_10%'!AG56</f>
        <v>1709.051397681279</v>
      </c>
      <c r="T67" s="13">
        <f t="shared" si="3"/>
        <v>2070</v>
      </c>
      <c r="U67" s="80">
        <f>'Chô_7%'!AI56</f>
        <v>1929.3184276532297</v>
      </c>
      <c r="V67" s="81">
        <f>'Chô_7%'!AI56</f>
        <v>1929.3184276532297</v>
      </c>
      <c r="W67" s="137">
        <v>2072.9647935964927</v>
      </c>
      <c r="X67" s="82">
        <f>'Chô_7%'!AI56</f>
        <v>1929.3184276532297</v>
      </c>
      <c r="Z67" s="13">
        <f t="shared" si="4"/>
        <v>2070</v>
      </c>
      <c r="AA67" s="130">
        <f>'Chô_7%'!$C56</f>
        <v>7.0000000000000007E-2</v>
      </c>
      <c r="AB67" s="131">
        <f>'Chô_5%'!$C56</f>
        <v>0.05</v>
      </c>
      <c r="AC67" s="139">
        <v>7.0000000000000007E-2</v>
      </c>
      <c r="AD67" s="132">
        <f>'Chô_10%'!$C56</f>
        <v>0.1</v>
      </c>
    </row>
  </sheetData>
  <mergeCells count="5">
    <mergeCell ref="B1:F1"/>
    <mergeCell ref="H1:L1"/>
    <mergeCell ref="N1:R1"/>
    <mergeCell ref="T1:X1"/>
    <mergeCell ref="Z1:AD1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Y56"/>
  <sheetViews>
    <sheetView zoomScaleNormal="100" workbookViewId="0">
      <pane xSplit="2" ySplit="4" topLeftCell="C41" activePane="bottomRight" state="frozen"/>
      <selection pane="topRight" activeCell="C1" sqref="C1"/>
      <selection pane="bottomLeft" activeCell="A5" sqref="A5"/>
      <selection pane="bottomRight" activeCell="H56" sqref="H43:H56"/>
    </sheetView>
  </sheetViews>
  <sheetFormatPr baseColWidth="10" defaultColWidth="10.81640625" defaultRowHeight="14.5" x14ac:dyDescent="0.35"/>
  <cols>
    <col min="1" max="1" width="2.453125" style="2" customWidth="1"/>
    <col min="2" max="2" width="7.7265625" style="2" customWidth="1"/>
    <col min="3" max="3" width="10.81640625" style="2"/>
    <col min="4" max="4" width="12" style="7" customWidth="1"/>
    <col min="5" max="20" width="12" style="4" customWidth="1"/>
    <col min="21" max="21" width="12.26953125" style="5" customWidth="1"/>
    <col min="22" max="24" width="12" style="5" customWidth="1"/>
    <col min="25" max="25" width="12" style="6" customWidth="1"/>
    <col min="26" max="41" width="12" style="2" customWidth="1"/>
    <col min="42" max="16384" width="10.81640625" style="2"/>
  </cols>
  <sheetData>
    <row r="1" spans="2:51" ht="28.5" x14ac:dyDescent="0.65">
      <c r="B1" s="20" t="s">
        <v>4</v>
      </c>
      <c r="C1" s="20"/>
    </row>
    <row r="2" spans="2:51" x14ac:dyDescent="0.35">
      <c r="C2" s="76"/>
    </row>
    <row r="3" spans="2:51" ht="15" thickBot="1" x14ac:dyDescent="0.4">
      <c r="B3" s="91" t="s">
        <v>72</v>
      </c>
      <c r="C3" s="91"/>
      <c r="D3" s="22"/>
      <c r="E3" s="23"/>
      <c r="F3" s="23"/>
      <c r="G3" s="23"/>
      <c r="H3" s="70"/>
      <c r="I3" s="23"/>
      <c r="J3" s="25" t="s">
        <v>71</v>
      </c>
      <c r="K3" s="24"/>
      <c r="L3" s="24"/>
      <c r="M3" s="24"/>
      <c r="N3" s="24"/>
      <c r="O3" s="24"/>
      <c r="P3" s="24"/>
      <c r="Q3" s="24"/>
      <c r="R3" s="24"/>
      <c r="S3" s="24"/>
      <c r="T3" s="24"/>
    </row>
    <row r="4" spans="2:51" s="1" customFormat="1" ht="44" thickBot="1" x14ac:dyDescent="0.4">
      <c r="B4" s="14" t="s">
        <v>3</v>
      </c>
      <c r="C4" s="15" t="s">
        <v>62</v>
      </c>
      <c r="D4" s="16" t="s">
        <v>1</v>
      </c>
      <c r="E4" s="100" t="str">
        <f>AE4</f>
        <v>CNAV</v>
      </c>
      <c r="F4" s="100" t="str">
        <f t="shared" ref="F4:G4" si="0">AF4</f>
        <v>MSA_SA</v>
      </c>
      <c r="G4" s="100" t="str">
        <f t="shared" si="0"/>
        <v>FPE civils et militaires</v>
      </c>
      <c r="H4" s="100" t="str">
        <f t="shared" ref="H4:T4" si="1">AH4</f>
        <v>FSPOEIE</v>
      </c>
      <c r="I4" s="100" t="str">
        <f t="shared" si="1"/>
        <v>CNRACL</v>
      </c>
      <c r="J4" s="100" t="str">
        <f t="shared" si="1"/>
        <v>CANSSM</v>
      </c>
      <c r="K4" s="100" t="str">
        <f t="shared" si="1"/>
        <v>SNCF</v>
      </c>
      <c r="L4" s="100" t="str">
        <f t="shared" si="1"/>
        <v>RATP</v>
      </c>
      <c r="M4" s="100" t="str">
        <f t="shared" si="1"/>
        <v>ENIM</v>
      </c>
      <c r="N4" s="100" t="str">
        <f t="shared" si="1"/>
        <v>CNIEG</v>
      </c>
      <c r="O4" s="100" t="str">
        <f t="shared" si="1"/>
        <v>CRPCEN</v>
      </c>
      <c r="P4" s="100" t="str">
        <f t="shared" si="1"/>
        <v>BDF</v>
      </c>
      <c r="Q4" s="100" t="str">
        <f t="shared" si="1"/>
        <v>MSA_EXA</v>
      </c>
      <c r="R4" s="100" t="str">
        <f t="shared" si="1"/>
        <v>Régime général des non salariés</v>
      </c>
      <c r="S4" s="100" t="str">
        <f t="shared" si="1"/>
        <v>Auto-entrepreneurs SSI</v>
      </c>
      <c r="T4" s="100" t="str">
        <f t="shared" si="1"/>
        <v>CNAVPL_RB + PAMC</v>
      </c>
      <c r="U4" s="101" t="s">
        <v>52</v>
      </c>
      <c r="V4" s="101" t="s">
        <v>53</v>
      </c>
      <c r="W4" s="101" t="s">
        <v>61</v>
      </c>
      <c r="X4" s="101" t="s">
        <v>51</v>
      </c>
      <c r="Y4" s="102" t="s">
        <v>54</v>
      </c>
      <c r="Z4" s="103" t="s">
        <v>5</v>
      </c>
      <c r="AA4" s="104" t="s">
        <v>6</v>
      </c>
      <c r="AB4" s="104" t="s">
        <v>7</v>
      </c>
      <c r="AC4" s="105" t="s">
        <v>2</v>
      </c>
      <c r="AD4" s="17" t="s">
        <v>0</v>
      </c>
      <c r="AE4" s="18" t="s">
        <v>9</v>
      </c>
      <c r="AF4" s="69" t="s">
        <v>44</v>
      </c>
      <c r="AG4" s="18" t="s">
        <v>43</v>
      </c>
      <c r="AH4" s="18" t="s">
        <v>23</v>
      </c>
      <c r="AI4" s="18" t="s">
        <v>24</v>
      </c>
      <c r="AJ4" s="18" t="s">
        <v>25</v>
      </c>
      <c r="AK4" s="18" t="s">
        <v>26</v>
      </c>
      <c r="AL4" s="18" t="s">
        <v>27</v>
      </c>
      <c r="AM4" s="18" t="s">
        <v>28</v>
      </c>
      <c r="AN4" s="18" t="s">
        <v>29</v>
      </c>
      <c r="AO4" s="18" t="s">
        <v>30</v>
      </c>
      <c r="AP4" s="18" t="s">
        <v>31</v>
      </c>
      <c r="AQ4" s="18" t="s">
        <v>45</v>
      </c>
      <c r="AR4" s="18" t="s">
        <v>47</v>
      </c>
      <c r="AS4" s="18" t="s">
        <v>59</v>
      </c>
      <c r="AT4" s="86" t="s">
        <v>73</v>
      </c>
      <c r="AU4" s="86" t="s">
        <v>60</v>
      </c>
      <c r="AV4" s="86" t="s">
        <v>46</v>
      </c>
      <c r="AW4" s="86" t="s">
        <v>61</v>
      </c>
      <c r="AX4" s="18" t="s">
        <v>51</v>
      </c>
      <c r="AY4" s="19" t="s">
        <v>54</v>
      </c>
    </row>
    <row r="5" spans="2:51" x14ac:dyDescent="0.35">
      <c r="B5" s="57">
        <v>2019</v>
      </c>
      <c r="C5" s="85"/>
      <c r="D5" s="106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108"/>
      <c r="U5" s="109"/>
      <c r="V5" s="109"/>
      <c r="W5" s="109"/>
      <c r="X5" s="110"/>
      <c r="Y5" s="111"/>
      <c r="Z5" s="112">
        <f>(AE5+AF5)/AD5</f>
        <v>0.72950786946402579</v>
      </c>
      <c r="AA5" s="113">
        <f t="shared" ref="AA5:AA36" si="2">SUM(AQ5:AT5)/AD5</f>
        <v>0.12214869922897491</v>
      </c>
      <c r="AB5" s="113">
        <f>(AI5+AG5)/AD5</f>
        <v>0.14760355174098108</v>
      </c>
      <c r="AC5" s="114">
        <f t="shared" ref="AC5:AC36" si="3">(AH5+SUM(AJ5:AP5))/AD5</f>
        <v>1.5018111314646889E-2</v>
      </c>
      <c r="AD5" s="94">
        <v>28662</v>
      </c>
      <c r="AE5" s="95">
        <v>20127.907809510631</v>
      </c>
      <c r="AF5" s="95">
        <v>781.24674506727604</v>
      </c>
      <c r="AG5" s="95">
        <v>2028.58</v>
      </c>
      <c r="AH5" s="95">
        <v>23.257359578611016</v>
      </c>
      <c r="AI5" s="95">
        <v>2202.0329999999999</v>
      </c>
      <c r="AJ5" s="95">
        <v>1.274</v>
      </c>
      <c r="AK5" s="95">
        <v>135.25120443310476</v>
      </c>
      <c r="AL5" s="95">
        <v>41.349475498056812</v>
      </c>
      <c r="AM5" s="95">
        <v>30.103680548222471</v>
      </c>
      <c r="AN5" s="95">
        <v>136.624</v>
      </c>
      <c r="AO5" s="95">
        <v>53.625999999999998</v>
      </c>
      <c r="AP5" s="95">
        <v>8.9633864424141265</v>
      </c>
      <c r="AQ5" s="95">
        <v>468.846</v>
      </c>
      <c r="AR5" s="95">
        <v>1139.6185</v>
      </c>
      <c r="AS5" s="95">
        <v>1094.1505</v>
      </c>
      <c r="AT5" s="95">
        <v>798.41101730087905</v>
      </c>
      <c r="AU5" s="95">
        <v>460.09449999999998</v>
      </c>
      <c r="AV5" s="95">
        <v>67.703784671515209</v>
      </c>
      <c r="AW5" s="95">
        <v>18171.52236046434</v>
      </c>
      <c r="AX5" s="96">
        <v>3060.8465920513213</v>
      </c>
      <c r="AY5" s="97">
        <v>34.756</v>
      </c>
    </row>
    <row r="6" spans="2:51" x14ac:dyDescent="0.35">
      <c r="B6" s="12">
        <f t="shared" ref="B6:B56" si="4">B5+1</f>
        <v>2020</v>
      </c>
      <c r="C6" s="92">
        <v>8.1000000000000003E-2</v>
      </c>
      <c r="D6" s="115">
        <f t="shared" ref="D6:U6" si="5">AD6/AD5-1</f>
        <v>-5.8265299002169257E-4</v>
      </c>
      <c r="E6" s="116">
        <f t="shared" si="5"/>
        <v>-1.1700000000000044E-2</v>
      </c>
      <c r="F6" s="116">
        <f t="shared" si="5"/>
        <v>-1.1700000000000155E-2</v>
      </c>
      <c r="G6" s="116">
        <f t="shared" si="5"/>
        <v>-5.738003923926982E-3</v>
      </c>
      <c r="H6" s="116">
        <f t="shared" si="5"/>
        <v>-5.5971217138885421E-2</v>
      </c>
      <c r="I6" s="116">
        <f t="shared" si="5"/>
        <v>-1.2801269520683611E-3</v>
      </c>
      <c r="J6" s="116">
        <f t="shared" si="5"/>
        <v>-0.10361067503924659</v>
      </c>
      <c r="K6" s="116">
        <f t="shared" si="5"/>
        <v>-3.3145579006582326E-2</v>
      </c>
      <c r="L6" s="116">
        <f t="shared" si="5"/>
        <v>1.8052516411378505E-2</v>
      </c>
      <c r="M6" s="116">
        <f t="shared" si="5"/>
        <v>-7.4963609336989201E-2</v>
      </c>
      <c r="N6" s="116">
        <f t="shared" si="5"/>
        <v>-8.0073779131045741E-3</v>
      </c>
      <c r="O6" s="116">
        <f t="shared" si="5"/>
        <v>2.8307164435162013E-2</v>
      </c>
      <c r="P6" s="116">
        <f t="shared" si="5"/>
        <v>-6.3277952625797274E-2</v>
      </c>
      <c r="Q6" s="116">
        <f t="shared" si="5"/>
        <v>-1.5941268561531885E-2</v>
      </c>
      <c r="R6" s="116">
        <f t="shared" si="5"/>
        <v>-4.1624017160128646E-2</v>
      </c>
      <c r="S6" s="116">
        <f t="shared" si="5"/>
        <v>-7.3401236849958029E-2</v>
      </c>
      <c r="T6" s="116">
        <f t="shared" si="5"/>
        <v>1.0500710074256681E-2</v>
      </c>
      <c r="U6" s="116">
        <f t="shared" si="5"/>
        <v>0.10377976698265257</v>
      </c>
      <c r="V6" s="116">
        <f t="shared" ref="V6:W6" si="6">AV6/AV5-1</f>
        <v>1.091254151510368E-2</v>
      </c>
      <c r="W6" s="116">
        <f t="shared" si="6"/>
        <v>-1.1700000000000155E-2</v>
      </c>
      <c r="X6" s="116">
        <f t="shared" ref="X6:Y6" si="7">AX6/AX5-1</f>
        <v>-3.4176800838660037E-3</v>
      </c>
      <c r="Y6" s="116">
        <f t="shared" si="7"/>
        <v>-5.0926458740936931E-2</v>
      </c>
      <c r="Z6" s="112">
        <f t="shared" ref="Z6:Z56" si="8">(AE6+AF6)/AD6</f>
        <v>0.72139294915009955</v>
      </c>
      <c r="AA6" s="113">
        <f t="shared" si="2"/>
        <v>0.11779204267065271</v>
      </c>
      <c r="AB6" s="113">
        <f t="shared" ref="AB6:AB56" si="9">(AI6+AG6)/AD6</f>
        <v>0.14718484771349422</v>
      </c>
      <c r="AC6" s="114">
        <f t="shared" si="3"/>
        <v>1.4762595647077286E-2</v>
      </c>
      <c r="AD6" s="98">
        <v>28645.3</v>
      </c>
      <c r="AE6" s="8">
        <v>19892.411288139356</v>
      </c>
      <c r="AF6" s="8">
        <v>772.1061581499888</v>
      </c>
      <c r="AG6" s="8">
        <v>2016.94</v>
      </c>
      <c r="AH6" s="8">
        <v>21.955616855559441</v>
      </c>
      <c r="AI6" s="8">
        <v>2199.214118207356</v>
      </c>
      <c r="AJ6" s="8">
        <v>1.1419999999999999</v>
      </c>
      <c r="AK6" s="8">
        <v>130.76822495083186</v>
      </c>
      <c r="AL6" s="8">
        <v>42.095937583087377</v>
      </c>
      <c r="AM6" s="8">
        <v>27.847000000000001</v>
      </c>
      <c r="AN6" s="8">
        <v>135.53</v>
      </c>
      <c r="AO6" s="8">
        <v>55.143999999999998</v>
      </c>
      <c r="AP6" s="8">
        <v>8.3962016997443314</v>
      </c>
      <c r="AQ6" s="8">
        <v>461.37200000000001</v>
      </c>
      <c r="AR6" s="8">
        <v>1092.183</v>
      </c>
      <c r="AS6" s="8">
        <v>1013.8385</v>
      </c>
      <c r="AT6" s="8">
        <v>806.7948999136479</v>
      </c>
      <c r="AU6" s="8">
        <v>507.84300000000002</v>
      </c>
      <c r="AV6" s="8">
        <v>68.442605032472756</v>
      </c>
      <c r="AW6" s="87">
        <v>17958.915548846904</v>
      </c>
      <c r="AX6" s="87">
        <v>3050.3855976138984</v>
      </c>
      <c r="AY6" s="9">
        <v>32.985999999999997</v>
      </c>
    </row>
    <row r="7" spans="2:51" x14ac:dyDescent="0.35">
      <c r="B7" s="12">
        <f t="shared" si="4"/>
        <v>2021</v>
      </c>
      <c r="C7" s="92">
        <v>7.9000000000000001E-2</v>
      </c>
      <c r="D7" s="115">
        <f t="shared" ref="D7:D21" si="10">AD7/AD6-1</f>
        <v>2.6178814674658657E-2</v>
      </c>
      <c r="E7" s="116">
        <f t="shared" ref="E7:E21" si="11">AE7/AE6-1</f>
        <v>2.0999999999999908E-2</v>
      </c>
      <c r="F7" s="116">
        <f t="shared" ref="F7:F21" si="12">AF7/AF6-1</f>
        <v>2.0999999999999908E-2</v>
      </c>
      <c r="G7" s="116">
        <f t="shared" ref="G7:G21" si="13">AG7/AG6-1</f>
        <v>-5.1860739536129241E-3</v>
      </c>
      <c r="H7" s="116">
        <f t="shared" ref="H7:H21" si="14">AH7/AH6-1</f>
        <v>-6.578605456907749E-2</v>
      </c>
      <c r="I7" s="116">
        <f t="shared" ref="I7:I21" si="15">AI7/AI6-1</f>
        <v>-4.2848733578130238E-3</v>
      </c>
      <c r="J7" s="116">
        <f t="shared" ref="J7:J21" si="16">AJ7/AJ6-1</f>
        <v>-0.10157618213660236</v>
      </c>
      <c r="K7" s="116">
        <f t="shared" ref="K7:K21" si="17">AK7/AK6-1</f>
        <v>-6.3161155775856792E-2</v>
      </c>
      <c r="L7" s="116">
        <f t="shared" ref="L7:L21" si="18">AL7/AL6-1</f>
        <v>-8.3872625750531782E-3</v>
      </c>
      <c r="M7" s="116">
        <f t="shared" ref="M7:M21" si="19">AM7/AM6-1</f>
        <v>-4.1297087657557463E-2</v>
      </c>
      <c r="N7" s="116">
        <f t="shared" ref="N7:N21" si="20">AN7/AN6-1</f>
        <v>-2.4348852652544828E-4</v>
      </c>
      <c r="O7" s="116">
        <f t="shared" ref="O7:O21" si="21">AO7/AO6-1</f>
        <v>0.10080879152763678</v>
      </c>
      <c r="P7" s="116">
        <f t="shared" ref="P7:P21" si="22">AP7/AP6-1</f>
        <v>-6.4431689979181916E-2</v>
      </c>
      <c r="Q7" s="116">
        <f t="shared" ref="Q7:Q21" si="23">AQ7/AQ6-1</f>
        <v>-1.3498868591938828E-2</v>
      </c>
      <c r="R7" s="116">
        <f t="shared" ref="R7:R21" si="24">AR7/AR6-1</f>
        <v>2.3668194798842634E-4</v>
      </c>
      <c r="S7" s="116">
        <f t="shared" ref="S7:S21" si="25">AS7/AS6-1</f>
        <v>-5.9248095234102904E-2</v>
      </c>
      <c r="T7" s="116">
        <f t="shared" ref="T7:T21" si="26">AT7/AT6-1</f>
        <v>-2.0554862376420346E-2</v>
      </c>
      <c r="U7" s="116">
        <f t="shared" ref="U7:U56" si="27">AU7/AU6-1</f>
        <v>-9.8888829815513279E-3</v>
      </c>
      <c r="V7" s="116">
        <f t="shared" ref="V7:V56" si="28">AV7/AV6-1</f>
        <v>1.3454317897371615E-2</v>
      </c>
      <c r="W7" s="116">
        <f t="shared" ref="W7:W56" si="29">AW7/AW6-1</f>
        <v>2.0999999999999908E-2</v>
      </c>
      <c r="X7" s="116">
        <f t="shared" ref="X7:X56" si="30">AX7/AX6-1</f>
        <v>-4.7159931600618821E-3</v>
      </c>
      <c r="Y7" s="116">
        <f t="shared" ref="Y7:Y56" si="31">AY7/AY6-1</f>
        <v>6.1056205663008623E-2</v>
      </c>
      <c r="Z7" s="112">
        <f t="shared" si="8"/>
        <v>0.7177522967240032</v>
      </c>
      <c r="AA7" s="113">
        <f t="shared" si="2"/>
        <v>0.11197635470348645</v>
      </c>
      <c r="AB7" s="113">
        <f t="shared" si="9"/>
        <v>0.14275360481385135</v>
      </c>
      <c r="AC7" s="114">
        <f t="shared" si="3"/>
        <v>1.4170377623123525E-2</v>
      </c>
      <c r="AD7" s="98">
        <v>29395.200000000001</v>
      </c>
      <c r="AE7" s="8">
        <v>20310.151925190279</v>
      </c>
      <c r="AF7" s="8">
        <v>788.32038747113847</v>
      </c>
      <c r="AG7" s="8">
        <v>2006.48</v>
      </c>
      <c r="AH7" s="8">
        <v>20.511243447001849</v>
      </c>
      <c r="AI7" s="8">
        <v>2189.790764224123</v>
      </c>
      <c r="AJ7" s="8">
        <v>1.026</v>
      </c>
      <c r="AK7" s="8">
        <v>122.50875272418008</v>
      </c>
      <c r="AL7" s="8">
        <v>41.742867901234973</v>
      </c>
      <c r="AM7" s="8">
        <v>26.696999999999999</v>
      </c>
      <c r="AN7" s="8">
        <v>135.49700000000001</v>
      </c>
      <c r="AO7" s="8">
        <v>60.703000000000003</v>
      </c>
      <c r="AP7" s="8">
        <v>7.8552202348237241</v>
      </c>
      <c r="AQ7" s="8">
        <v>455.14400000000001</v>
      </c>
      <c r="AR7" s="8">
        <v>1092.4414999999999</v>
      </c>
      <c r="AS7" s="8">
        <v>953.77049999999997</v>
      </c>
      <c r="AT7" s="8">
        <v>790.21134177992508</v>
      </c>
      <c r="AU7" s="8">
        <v>502.82100000000003</v>
      </c>
      <c r="AV7" s="8">
        <v>69.363453598303892</v>
      </c>
      <c r="AW7" s="87">
        <v>18336.052775372689</v>
      </c>
      <c r="AX7" s="87">
        <v>3036</v>
      </c>
      <c r="AY7" s="9">
        <v>35</v>
      </c>
    </row>
    <row r="8" spans="2:51" x14ac:dyDescent="0.35">
      <c r="B8" s="12">
        <f t="shared" si="4"/>
        <v>2022</v>
      </c>
      <c r="C8" s="92">
        <v>7.2999999999999995E-2</v>
      </c>
      <c r="D8" s="115">
        <f t="shared" si="10"/>
        <v>2.2748612018288705E-2</v>
      </c>
      <c r="E8" s="116">
        <f t="shared" si="11"/>
        <v>3.2999999999999918E-2</v>
      </c>
      <c r="F8" s="116">
        <f t="shared" si="12"/>
        <v>3.2999999999999918E-2</v>
      </c>
      <c r="G8" s="116">
        <f t="shared" si="13"/>
        <v>-6.5288465372194127E-3</v>
      </c>
      <c r="H8" s="116">
        <f t="shared" si="14"/>
        <v>-7.1484863937694154E-2</v>
      </c>
      <c r="I8" s="116">
        <f t="shared" si="15"/>
        <v>-7.259383800538588E-4</v>
      </c>
      <c r="J8" s="116">
        <f t="shared" si="16"/>
        <v>-0.10818713450292394</v>
      </c>
      <c r="K8" s="116">
        <f t="shared" si="17"/>
        <v>-5.2457958624027134E-2</v>
      </c>
      <c r="L8" s="116">
        <f t="shared" si="18"/>
        <v>-2.7659975497125511E-2</v>
      </c>
      <c r="M8" s="116">
        <f t="shared" si="19"/>
        <v>6.0755890174926108E-2</v>
      </c>
      <c r="N8" s="116">
        <f t="shared" si="20"/>
        <v>5.7713454910439665E-3</v>
      </c>
      <c r="O8" s="116">
        <f t="shared" si="21"/>
        <v>5.0985947976212032E-2</v>
      </c>
      <c r="P8" s="116">
        <f t="shared" si="22"/>
        <v>-5.029572033516283E-2</v>
      </c>
      <c r="Q8" s="116">
        <f t="shared" si="23"/>
        <v>-1.4112017295625168E-2</v>
      </c>
      <c r="R8" s="116">
        <f t="shared" si="24"/>
        <v>-1.7117621401230299E-4</v>
      </c>
      <c r="S8" s="116">
        <f t="shared" si="25"/>
        <v>9.8368527858641031E-2</v>
      </c>
      <c r="T8" s="116">
        <f t="shared" si="26"/>
        <v>1.2268361785850113E-2</v>
      </c>
      <c r="U8" s="116">
        <f t="shared" si="27"/>
        <v>0.17601691257922791</v>
      </c>
      <c r="V8" s="116">
        <f t="shared" si="28"/>
        <v>2.4263942294198593E-2</v>
      </c>
      <c r="W8" s="116">
        <f t="shared" si="29"/>
        <v>3.2999999999999696E-2</v>
      </c>
      <c r="X8" s="116">
        <f t="shared" si="30"/>
        <v>-3.500644735624947E-3</v>
      </c>
      <c r="Y8" s="116">
        <f t="shared" si="31"/>
        <v>5.8011142207060828E-2</v>
      </c>
      <c r="Z8" s="112">
        <f t="shared" si="8"/>
        <v>0.72494659372134818</v>
      </c>
      <c r="AA8" s="113">
        <f t="shared" si="2"/>
        <v>0.11270902778442461</v>
      </c>
      <c r="AB8" s="113">
        <f t="shared" si="9"/>
        <v>0.13908977581298784</v>
      </c>
      <c r="AC8" s="114">
        <f t="shared" si="3"/>
        <v>1.3720328736967685E-2</v>
      </c>
      <c r="AD8" s="98">
        <v>30063.9</v>
      </c>
      <c r="AE8" s="8">
        <v>20980.386938721556</v>
      </c>
      <c r="AF8" s="8">
        <v>814.33496025768602</v>
      </c>
      <c r="AG8" s="8">
        <v>1993.38</v>
      </c>
      <c r="AH8" s="8">
        <v>19.045000000000002</v>
      </c>
      <c r="AI8" s="8">
        <v>2188.2011110640851</v>
      </c>
      <c r="AJ8" s="8">
        <v>0.91500000000000004</v>
      </c>
      <c r="AK8" s="8">
        <v>116.08219364269388</v>
      </c>
      <c r="AL8" s="8">
        <v>40.588261197907066</v>
      </c>
      <c r="AM8" s="8">
        <v>28.318999999999999</v>
      </c>
      <c r="AN8" s="8">
        <v>136.279</v>
      </c>
      <c r="AO8" s="8">
        <v>63.798000000000002</v>
      </c>
      <c r="AP8" s="8">
        <v>7.4601362747219184</v>
      </c>
      <c r="AQ8" s="8">
        <v>448.721</v>
      </c>
      <c r="AR8" s="8">
        <v>1092.2545</v>
      </c>
      <c r="AS8" s="8">
        <v>1047.5915</v>
      </c>
      <c r="AT8" s="8">
        <v>799.90594040816325</v>
      </c>
      <c r="AU8" s="8">
        <v>591.32600000000002</v>
      </c>
      <c r="AV8" s="8">
        <v>71.046484433739465</v>
      </c>
      <c r="AW8" s="87">
        <v>18941.142516959982</v>
      </c>
      <c r="AX8" s="87">
        <v>3025.3720425826427</v>
      </c>
      <c r="AY8" s="9">
        <v>37.030389977247125</v>
      </c>
    </row>
    <row r="9" spans="2:51" x14ac:dyDescent="0.35">
      <c r="B9" s="12">
        <f t="shared" si="4"/>
        <v>2023</v>
      </c>
      <c r="C9" s="92">
        <v>7.400000000000001E-2</v>
      </c>
      <c r="D9" s="115">
        <f t="shared" si="10"/>
        <v>1.1006556035644044E-2</v>
      </c>
      <c r="E9" s="116">
        <f t="shared" si="11"/>
        <v>1.2999999999999901E-2</v>
      </c>
      <c r="F9" s="116">
        <f t="shared" si="12"/>
        <v>1.2999999999999678E-2</v>
      </c>
      <c r="G9" s="116">
        <f t="shared" si="13"/>
        <v>9.2606527606375888E-3</v>
      </c>
      <c r="H9" s="116">
        <f t="shared" si="14"/>
        <v>-7.9128380152270972E-2</v>
      </c>
      <c r="I9" s="116">
        <f t="shared" si="15"/>
        <v>-1.9975015323353884E-2</v>
      </c>
      <c r="J9" s="116">
        <f t="shared" si="16"/>
        <v>-0.1551001821493625</v>
      </c>
      <c r="K9" s="116">
        <f t="shared" si="17"/>
        <v>-2.7602800585906695E-2</v>
      </c>
      <c r="L9" s="116">
        <f t="shared" si="18"/>
        <v>1.1721093440619335E-2</v>
      </c>
      <c r="M9" s="116">
        <f t="shared" si="19"/>
        <v>-0.12426286238920858</v>
      </c>
      <c r="N9" s="116">
        <f t="shared" si="20"/>
        <v>1.2617285834159553E-2</v>
      </c>
      <c r="O9" s="116">
        <f t="shared" si="21"/>
        <v>-5.4782281576225E-2</v>
      </c>
      <c r="P9" s="116">
        <f t="shared" si="22"/>
        <v>-3.9543513568188304E-2</v>
      </c>
      <c r="Q9" s="116">
        <f t="shared" si="23"/>
        <v>-1.4744128311356075E-2</v>
      </c>
      <c r="R9" s="116">
        <f t="shared" si="24"/>
        <v>-5.0890154263498744E-3</v>
      </c>
      <c r="S9" s="116">
        <f t="shared" si="25"/>
        <v>5.5493004668327295E-2</v>
      </c>
      <c r="T9" s="116">
        <f t="shared" si="26"/>
        <v>1.6295115379672875E-2</v>
      </c>
      <c r="U9" s="116">
        <f t="shared" si="27"/>
        <v>0.109409192222226</v>
      </c>
      <c r="V9" s="116">
        <f t="shared" si="28"/>
        <v>5.4534937191354604E-2</v>
      </c>
      <c r="W9" s="116">
        <f t="shared" si="29"/>
        <v>1.2999999999999901E-2</v>
      </c>
      <c r="X9" s="116">
        <f t="shared" si="30"/>
        <v>-6.0382305289444771E-3</v>
      </c>
      <c r="Y9" s="116">
        <f t="shared" si="31"/>
        <v>5.4966078751113034E-2</v>
      </c>
      <c r="Z9" s="112">
        <f t="shared" si="8"/>
        <v>0.72637600127870472</v>
      </c>
      <c r="AA9" s="113">
        <f t="shared" si="2"/>
        <v>0.11342292102596498</v>
      </c>
      <c r="AB9" s="113">
        <f t="shared" si="9"/>
        <v>0.13674483004790294</v>
      </c>
      <c r="AC9" s="114">
        <f t="shared" si="3"/>
        <v>1.3243044557103475E-2</v>
      </c>
      <c r="AD9" s="98">
        <v>30394.799999999999</v>
      </c>
      <c r="AE9" s="8">
        <v>21253.131968924936</v>
      </c>
      <c r="AF9" s="8">
        <v>824.92131474103576</v>
      </c>
      <c r="AG9" s="8">
        <v>2011.84</v>
      </c>
      <c r="AH9" s="8">
        <v>17.538</v>
      </c>
      <c r="AI9" s="8">
        <v>2144.4917603399999</v>
      </c>
      <c r="AJ9" s="8">
        <v>0.77308333333333334</v>
      </c>
      <c r="AK9" s="8">
        <v>112.878</v>
      </c>
      <c r="AL9" s="8">
        <v>41.064</v>
      </c>
      <c r="AM9" s="8">
        <v>24.8</v>
      </c>
      <c r="AN9" s="8">
        <v>137.99847109619344</v>
      </c>
      <c r="AO9" s="8">
        <v>60.302999999999997</v>
      </c>
      <c r="AP9" s="8">
        <v>7.1651362747219185</v>
      </c>
      <c r="AQ9" s="8">
        <v>442.10500000000002</v>
      </c>
      <c r="AR9" s="8">
        <v>1086.6959999999999</v>
      </c>
      <c r="AS9" s="8">
        <v>1105.7255</v>
      </c>
      <c r="AT9" s="8">
        <v>812.94050000000004</v>
      </c>
      <c r="AU9" s="8">
        <v>656.02250000000004</v>
      </c>
      <c r="AV9" s="8">
        <v>74.921000000000006</v>
      </c>
      <c r="AW9" s="87">
        <v>19187.37736968046</v>
      </c>
      <c r="AX9" s="87">
        <v>3007.104148753705</v>
      </c>
      <c r="AY9" s="9">
        <v>39.065805308920922</v>
      </c>
    </row>
    <row r="10" spans="2:51" x14ac:dyDescent="0.35">
      <c r="B10" s="12">
        <f t="shared" si="4"/>
        <v>2024</v>
      </c>
      <c r="C10" s="92">
        <v>7.400000000000001E-2</v>
      </c>
      <c r="D10" s="115">
        <f t="shared" si="10"/>
        <v>7.5177332964848631E-3</v>
      </c>
      <c r="E10" s="116">
        <f t="shared" si="11"/>
        <v>4.0000000000000036E-3</v>
      </c>
      <c r="F10" s="116">
        <f t="shared" si="12"/>
        <v>4.0000000000002256E-3</v>
      </c>
      <c r="G10" s="116">
        <f t="shared" si="13"/>
        <v>-2.0389295371401328E-2</v>
      </c>
      <c r="H10" s="116">
        <f t="shared" si="14"/>
        <v>-6.5058729615691702E-2</v>
      </c>
      <c r="I10" s="116">
        <f t="shared" si="15"/>
        <v>3.3559264125402333E-3</v>
      </c>
      <c r="J10" s="116">
        <f t="shared" si="16"/>
        <v>-9.5289425460817201E-2</v>
      </c>
      <c r="K10" s="116">
        <f t="shared" si="17"/>
        <v>-3.2016867768741464E-2</v>
      </c>
      <c r="L10" s="116">
        <f t="shared" si="18"/>
        <v>-9.2684589908435533E-2</v>
      </c>
      <c r="M10" s="116">
        <f t="shared" si="19"/>
        <v>1.693548387096766E-2</v>
      </c>
      <c r="N10" s="116">
        <f t="shared" si="20"/>
        <v>-2.2117760501416006E-2</v>
      </c>
      <c r="O10" s="116">
        <f t="shared" si="21"/>
        <v>-0.10740759166210634</v>
      </c>
      <c r="P10" s="116">
        <f t="shared" si="22"/>
        <v>-2.1632526452682987E-2</v>
      </c>
      <c r="Q10" s="116">
        <f t="shared" si="23"/>
        <v>-2.3994299996607182E-2</v>
      </c>
      <c r="R10" s="116">
        <f t="shared" si="24"/>
        <v>-7.8490212534139125E-3</v>
      </c>
      <c r="S10" s="116">
        <f t="shared" si="25"/>
        <v>6.9760532790462015E-2</v>
      </c>
      <c r="T10" s="116">
        <f t="shared" si="26"/>
        <v>1.9785580863544094E-2</v>
      </c>
      <c r="U10" s="116">
        <f t="shared" si="27"/>
        <v>8.763876239000945E-2</v>
      </c>
      <c r="V10" s="116">
        <f t="shared" si="28"/>
        <v>1.0410966217749174E-2</v>
      </c>
      <c r="W10" s="116">
        <f t="shared" si="29"/>
        <v>4.0000000000000036E-3</v>
      </c>
      <c r="X10" s="116">
        <f t="shared" si="30"/>
        <v>-8.1377631551801111E-3</v>
      </c>
      <c r="Y10" s="116">
        <f t="shared" si="31"/>
        <v>5.192101529516524E-2</v>
      </c>
      <c r="Z10" s="112">
        <f t="shared" si="8"/>
        <v>0.72383987019036611</v>
      </c>
      <c r="AA10" s="113">
        <f t="shared" si="2"/>
        <v>0.11499577119382955</v>
      </c>
      <c r="AB10" s="113">
        <f t="shared" si="9"/>
        <v>0.13461999578360268</v>
      </c>
      <c r="AC10" s="114">
        <f t="shared" si="3"/>
        <v>1.2559743950009137E-2</v>
      </c>
      <c r="AD10" s="98">
        <v>30623.3</v>
      </c>
      <c r="AE10" s="8">
        <v>21338.144496800636</v>
      </c>
      <c r="AF10" s="8">
        <v>828.221</v>
      </c>
      <c r="AG10" s="8">
        <v>1970.82</v>
      </c>
      <c r="AH10" s="8">
        <v>16.396999999999998</v>
      </c>
      <c r="AI10" s="8">
        <v>2151.68851688</v>
      </c>
      <c r="AJ10" s="8">
        <v>0.69941666666666658</v>
      </c>
      <c r="AK10" s="8">
        <v>109.264</v>
      </c>
      <c r="AL10" s="8">
        <v>37.258000000000003</v>
      </c>
      <c r="AM10" s="8">
        <v>25.22</v>
      </c>
      <c r="AN10" s="8">
        <v>134.94625396292625</v>
      </c>
      <c r="AO10" s="8">
        <v>53.826000000000001</v>
      </c>
      <c r="AP10" s="8">
        <v>7.0101362747219182</v>
      </c>
      <c r="AQ10" s="8">
        <v>431.49700000000001</v>
      </c>
      <c r="AR10" s="8">
        <v>1078.1665</v>
      </c>
      <c r="AS10" s="8">
        <v>1182.8615</v>
      </c>
      <c r="AT10" s="8">
        <v>829.02499999999998</v>
      </c>
      <c r="AU10" s="8">
        <v>713.51549999999997</v>
      </c>
      <c r="AV10" s="8">
        <v>75.700999999999993</v>
      </c>
      <c r="AW10" s="87">
        <v>19264.126879159183</v>
      </c>
      <c r="AX10" s="87">
        <v>2982.6330474081878</v>
      </c>
      <c r="AY10" s="9">
        <v>41.094141583883349</v>
      </c>
    </row>
    <row r="11" spans="2:51" x14ac:dyDescent="0.35">
      <c r="B11" s="12">
        <f t="shared" si="4"/>
        <v>2025</v>
      </c>
      <c r="C11" s="92">
        <v>7.6999999999999999E-2</v>
      </c>
      <c r="D11" s="115">
        <f t="shared" si="10"/>
        <v>2.0999999999999908E-3</v>
      </c>
      <c r="E11" s="116">
        <f t="shared" si="11"/>
        <v>-9.3015087734049651E-4</v>
      </c>
      <c r="F11" s="116">
        <f t="shared" si="12"/>
        <v>-9.3015087734049651E-4</v>
      </c>
      <c r="G11" s="116">
        <f t="shared" si="13"/>
        <v>-8.9201449142997102E-3</v>
      </c>
      <c r="H11" s="116">
        <f t="shared" si="14"/>
        <v>-6.4251884484973987E-2</v>
      </c>
      <c r="I11" s="116">
        <f t="shared" si="15"/>
        <v>-2.7280211273842392E-3</v>
      </c>
      <c r="J11" s="116">
        <f t="shared" si="16"/>
        <v>-6.2864539788375695E-2</v>
      </c>
      <c r="K11" s="116">
        <f t="shared" si="17"/>
        <v>-3.0504100161077741E-2</v>
      </c>
      <c r="L11" s="116">
        <f t="shared" si="18"/>
        <v>-4.9569471557264766E-2</v>
      </c>
      <c r="M11" s="116">
        <f t="shared" si="19"/>
        <v>-1.4155977002379028E-2</v>
      </c>
      <c r="N11" s="116">
        <f t="shared" si="20"/>
        <v>-2.0000000000000129E-2</v>
      </c>
      <c r="O11" s="116">
        <f t="shared" si="21"/>
        <v>-4.089101921004723E-2</v>
      </c>
      <c r="P11" s="116">
        <f t="shared" si="22"/>
        <v>-5.7060231687987684E-2</v>
      </c>
      <c r="Q11" s="116">
        <f t="shared" si="23"/>
        <v>-1.8759053773042322E-2</v>
      </c>
      <c r="R11" s="116">
        <f t="shared" si="24"/>
        <v>3.8495771994960126E-2</v>
      </c>
      <c r="S11" s="116">
        <f t="shared" si="25"/>
        <v>3.849577199496057E-2</v>
      </c>
      <c r="T11" s="116">
        <f t="shared" si="26"/>
        <v>-7.7444797957667566E-3</v>
      </c>
      <c r="U11" s="116">
        <f t="shared" si="27"/>
        <v>-7.7444797957668676E-3</v>
      </c>
      <c r="V11" s="116">
        <f t="shared" si="28"/>
        <v>1.9326032681206362E-2</v>
      </c>
      <c r="W11" s="116">
        <f t="shared" si="29"/>
        <v>-9.3015087734071855E-4</v>
      </c>
      <c r="X11" s="116">
        <f t="shared" si="30"/>
        <v>-5.6882482201265905E-3</v>
      </c>
      <c r="Y11" s="116">
        <f t="shared" si="31"/>
        <v>4.8875951839217446E-2</v>
      </c>
      <c r="Z11" s="112">
        <f t="shared" si="8"/>
        <v>0.72165112254271468</v>
      </c>
      <c r="AA11" s="113">
        <f t="shared" si="2"/>
        <v>0.11711812359743953</v>
      </c>
      <c r="AB11" s="113">
        <f t="shared" si="9"/>
        <v>0.13357373898033448</v>
      </c>
      <c r="AC11" s="114">
        <f t="shared" si="3"/>
        <v>1.2144527222929691E-2</v>
      </c>
      <c r="AD11" s="98">
        <v>30687.608929999999</v>
      </c>
      <c r="AE11" s="8">
        <v>21318.296802976118</v>
      </c>
      <c r="AF11" s="8">
        <v>827.45062951021816</v>
      </c>
      <c r="AG11" s="8">
        <v>1953.2399999999998</v>
      </c>
      <c r="AH11" s="8">
        <v>15.34346185009988</v>
      </c>
      <c r="AI11" s="8">
        <v>2145.8186651464011</v>
      </c>
      <c r="AJ11" s="8">
        <v>0.65544815979634685</v>
      </c>
      <c r="AK11" s="8">
        <v>105.931</v>
      </c>
      <c r="AL11" s="8">
        <v>35.41114062871943</v>
      </c>
      <c r="AM11" s="8">
        <v>24.86298626</v>
      </c>
      <c r="AN11" s="8">
        <v>132.24732888366771</v>
      </c>
      <c r="AO11" s="8">
        <v>51.625</v>
      </c>
      <c r="AP11" s="8">
        <v>6.6101362747219188</v>
      </c>
      <c r="AQ11" s="8">
        <v>423.40252457409355</v>
      </c>
      <c r="AR11" s="8">
        <v>1119.6713517566043</v>
      </c>
      <c r="AS11" s="8">
        <v>1228.3966666056169</v>
      </c>
      <c r="AT11" s="8">
        <v>822.60463263731447</v>
      </c>
      <c r="AU11" s="8">
        <v>707.9896936262835</v>
      </c>
      <c r="AV11" s="8">
        <v>77.164000000000001</v>
      </c>
      <c r="AW11" s="87">
        <v>19246.208334641331</v>
      </c>
      <c r="AX11" s="87">
        <v>2965.6670902849773</v>
      </c>
      <c r="AY11" s="9">
        <v>43.102656868811216</v>
      </c>
    </row>
    <row r="12" spans="2:51" x14ac:dyDescent="0.35">
      <c r="B12" s="12">
        <f t="shared" si="4"/>
        <v>2026</v>
      </c>
      <c r="C12" s="92">
        <v>8.0700000000000008E-2</v>
      </c>
      <c r="D12" s="115">
        <f t="shared" si="10"/>
        <v>4.9999999999994493E-4</v>
      </c>
      <c r="E12" s="116">
        <f t="shared" si="11"/>
        <v>-3.0156474175441206E-3</v>
      </c>
      <c r="F12" s="116">
        <f t="shared" si="12"/>
        <v>-3.0156474175440096E-3</v>
      </c>
      <c r="G12" s="116">
        <f t="shared" si="13"/>
        <v>-3.2151706907496136E-3</v>
      </c>
      <c r="H12" s="116">
        <f t="shared" si="14"/>
        <v>-6.4018570743000769E-2</v>
      </c>
      <c r="I12" s="116">
        <f t="shared" si="15"/>
        <v>2.3301130152186822E-4</v>
      </c>
      <c r="J12" s="116">
        <f t="shared" si="16"/>
        <v>-6.6896634591073423E-2</v>
      </c>
      <c r="K12" s="116">
        <f t="shared" si="17"/>
        <v>-3.0000000000000027E-2</v>
      </c>
      <c r="L12" s="116">
        <f t="shared" si="18"/>
        <v>-3.0637030230902695E-2</v>
      </c>
      <c r="M12" s="116">
        <f t="shared" si="19"/>
        <v>8.8534642499535909E-3</v>
      </c>
      <c r="N12" s="116">
        <f t="shared" si="20"/>
        <v>-2.4444591850529607E-2</v>
      </c>
      <c r="O12" s="116">
        <f t="shared" si="21"/>
        <v>-6.1999999999999944E-2</v>
      </c>
      <c r="P12" s="116">
        <f t="shared" si="22"/>
        <v>-5.8849013671259609E-2</v>
      </c>
      <c r="Q12" s="116">
        <f t="shared" si="23"/>
        <v>-1.6370335567150507E-2</v>
      </c>
      <c r="R12" s="116">
        <f t="shared" si="24"/>
        <v>2.654247143021915E-2</v>
      </c>
      <c r="S12" s="116">
        <f t="shared" si="25"/>
        <v>2.654247143021915E-2</v>
      </c>
      <c r="T12" s="116">
        <f t="shared" si="26"/>
        <v>-9.232947727163543E-3</v>
      </c>
      <c r="U12" s="116">
        <f t="shared" si="27"/>
        <v>-9.2329477271634319E-3</v>
      </c>
      <c r="V12" s="116">
        <f t="shared" si="28"/>
        <v>1.496394167361137E-2</v>
      </c>
      <c r="W12" s="116">
        <f t="shared" si="29"/>
        <v>-3.0156474175441206E-3</v>
      </c>
      <c r="X12" s="116">
        <f t="shared" si="30"/>
        <v>-1.4100798432453709E-3</v>
      </c>
      <c r="Y12" s="116">
        <f t="shared" si="31"/>
        <v>4.5830888383269652E-2</v>
      </c>
      <c r="Z12" s="112">
        <f t="shared" si="8"/>
        <v>0.71911531953888153</v>
      </c>
      <c r="AA12" s="113">
        <f t="shared" si="2"/>
        <v>0.11861635681699721</v>
      </c>
      <c r="AB12" s="113">
        <f t="shared" si="9"/>
        <v>0.13331872997842215</v>
      </c>
      <c r="AC12" s="114">
        <f t="shared" si="3"/>
        <v>1.1751156665600844E-2</v>
      </c>
      <c r="AD12" s="98">
        <v>30702.952734464998</v>
      </c>
      <c r="AE12" s="8">
        <v>21254.008336275783</v>
      </c>
      <c r="AF12" s="8">
        <v>824.95533015619048</v>
      </c>
      <c r="AG12" s="8">
        <v>1946.96</v>
      </c>
      <c r="AH12" s="8">
        <v>14.361195352206726</v>
      </c>
      <c r="AI12" s="8">
        <v>2146.3186651463971</v>
      </c>
      <c r="AJ12" s="8">
        <v>0.61160088375705912</v>
      </c>
      <c r="AK12" s="8">
        <v>102.75306999999999</v>
      </c>
      <c r="AL12" s="8">
        <v>34.326248442766605</v>
      </c>
      <c r="AM12" s="8">
        <v>25.083109819999997</v>
      </c>
      <c r="AN12" s="8">
        <v>129.01459690578369</v>
      </c>
      <c r="AO12" s="8">
        <v>48.424250000000001</v>
      </c>
      <c r="AP12" s="8">
        <v>6.2211362747219194</v>
      </c>
      <c r="AQ12" s="8">
        <v>416.47128316683694</v>
      </c>
      <c r="AR12" s="8">
        <v>1149.3901966218389</v>
      </c>
      <c r="AS12" s="8">
        <v>1261.001350033973</v>
      </c>
      <c r="AT12" s="8">
        <v>815.00956706405157</v>
      </c>
      <c r="AU12" s="8">
        <v>701.45286179366155</v>
      </c>
      <c r="AV12" s="8">
        <v>78.318677595302546</v>
      </c>
      <c r="AW12" s="87">
        <v>19188.168556179455</v>
      </c>
      <c r="AX12" s="87">
        <v>2961.4852628991903</v>
      </c>
      <c r="AY12" s="9">
        <v>45.078089924788074</v>
      </c>
    </row>
    <row r="13" spans="2:51" x14ac:dyDescent="0.35">
      <c r="B13" s="12">
        <f t="shared" si="4"/>
        <v>2027</v>
      </c>
      <c r="C13" s="92">
        <v>8.2400000000000001E-2</v>
      </c>
      <c r="D13" s="115">
        <f t="shared" si="10"/>
        <v>1.2000000000000899E-3</v>
      </c>
      <c r="E13" s="116">
        <f t="shared" si="11"/>
        <v>-2.103834055342646E-3</v>
      </c>
      <c r="F13" s="116">
        <f t="shared" si="12"/>
        <v>-2.103834055342646E-3</v>
      </c>
      <c r="G13" s="116">
        <f t="shared" si="13"/>
        <v>-3.0817274109380399E-3</v>
      </c>
      <c r="H13" s="116">
        <f t="shared" si="14"/>
        <v>-6.5464822713633963E-2</v>
      </c>
      <c r="I13" s="116">
        <f t="shared" si="15"/>
        <v>2.3295701990311279E-4</v>
      </c>
      <c r="J13" s="116">
        <f t="shared" si="16"/>
        <v>-6.7646743987155089E-2</v>
      </c>
      <c r="K13" s="116">
        <f t="shared" si="17"/>
        <v>-3.0000000000000138E-2</v>
      </c>
      <c r="L13" s="116">
        <f t="shared" si="18"/>
        <v>-3.5364985635679469E-2</v>
      </c>
      <c r="M13" s="116">
        <f t="shared" si="19"/>
        <v>9.9165072347477956E-3</v>
      </c>
      <c r="N13" s="116">
        <f t="shared" si="20"/>
        <v>-2.4263483543409681E-2</v>
      </c>
      <c r="O13" s="116">
        <f t="shared" si="21"/>
        <v>-5.8000000000000052E-2</v>
      </c>
      <c r="P13" s="116">
        <f t="shared" si="22"/>
        <v>-6.6868813289031381E-2</v>
      </c>
      <c r="Q13" s="116">
        <f t="shared" si="23"/>
        <v>-1.4779897930965014E-2</v>
      </c>
      <c r="R13" s="116">
        <f t="shared" si="24"/>
        <v>2.3654916295019923E-2</v>
      </c>
      <c r="S13" s="116">
        <f t="shared" si="25"/>
        <v>2.3654916295019923E-2</v>
      </c>
      <c r="T13" s="117">
        <f t="shared" si="26"/>
        <v>-8.9604736284953912E-3</v>
      </c>
      <c r="U13" s="116">
        <f t="shared" si="27"/>
        <v>-8.9604736284952802E-3</v>
      </c>
      <c r="V13" s="116">
        <f t="shared" si="28"/>
        <v>1.4338547685377678E-2</v>
      </c>
      <c r="W13" s="116">
        <f t="shared" si="29"/>
        <v>-2.103834055342646E-3</v>
      </c>
      <c r="X13" s="116">
        <f t="shared" si="30"/>
        <v>-1.3436661536965211E-3</v>
      </c>
      <c r="Y13" s="116">
        <f t="shared" si="31"/>
        <v>4.2785824927321636E-2</v>
      </c>
      <c r="Z13" s="112">
        <f t="shared" si="8"/>
        <v>0.71674232944458338</v>
      </c>
      <c r="AA13" s="113">
        <f t="shared" si="2"/>
        <v>0.11989122175933385</v>
      </c>
      <c r="AB13" s="113">
        <f t="shared" si="9"/>
        <v>0.13298001809158641</v>
      </c>
      <c r="AC13" s="114">
        <f t="shared" si="3"/>
        <v>1.1366728849276883E-2</v>
      </c>
      <c r="AD13" s="98">
        <v>30739.796277746362</v>
      </c>
      <c r="AE13" s="8">
        <v>21209.293429725389</v>
      </c>
      <c r="AF13" s="8">
        <v>823.21976103847146</v>
      </c>
      <c r="AG13" s="8">
        <v>1940.96</v>
      </c>
      <c r="AH13" s="8">
        <v>13.421042244518649</v>
      </c>
      <c r="AI13" s="8">
        <v>2146.818665146392</v>
      </c>
      <c r="AJ13" s="8">
        <v>0.57022807535122755</v>
      </c>
      <c r="AK13" s="8">
        <v>99.67047789999998</v>
      </c>
      <c r="AL13" s="8">
        <v>33.112301159661399</v>
      </c>
      <c r="AM13" s="8">
        <v>25.33184666</v>
      </c>
      <c r="AN13" s="8">
        <v>125.88425335690057</v>
      </c>
      <c r="AO13" s="8">
        <v>45.615643499999997</v>
      </c>
      <c r="AP13" s="8">
        <v>5.8051362747219191</v>
      </c>
      <c r="AQ13" s="8">
        <v>410.31588011045307</v>
      </c>
      <c r="AR13" s="8">
        <v>1176.5789255132449</v>
      </c>
      <c r="AS13" s="8">
        <v>1290.8302314169337</v>
      </c>
      <c r="AT13" s="8">
        <v>807.70669533140267</v>
      </c>
      <c r="AU13" s="8">
        <v>695.1675119239269</v>
      </c>
      <c r="AV13" s="8">
        <v>79.441653688658519</v>
      </c>
      <c r="AW13" s="87">
        <v>19147.799833711309</v>
      </c>
      <c r="AX13" s="87">
        <v>2957.5060153867616</v>
      </c>
      <c r="AY13" s="9">
        <v>47.006793188368114</v>
      </c>
    </row>
    <row r="14" spans="2:51" x14ac:dyDescent="0.35">
      <c r="B14" s="12">
        <f t="shared" si="4"/>
        <v>2028</v>
      </c>
      <c r="C14" s="92">
        <v>8.1099999999999992E-2</v>
      </c>
      <c r="D14" s="115">
        <f t="shared" si="10"/>
        <v>3.8000000000000256E-3</v>
      </c>
      <c r="E14" s="116">
        <f t="shared" si="11"/>
        <v>2.8358246432784728E-3</v>
      </c>
      <c r="F14" s="116">
        <f t="shared" si="12"/>
        <v>2.8358246432782508E-3</v>
      </c>
      <c r="G14" s="116">
        <f t="shared" si="13"/>
        <v>-2.30813618003467E-3</v>
      </c>
      <c r="H14" s="116">
        <f t="shared" si="14"/>
        <v>-7.9451228435861054E-2</v>
      </c>
      <c r="I14" s="116">
        <f t="shared" si="15"/>
        <v>0</v>
      </c>
      <c r="J14" s="116">
        <f t="shared" si="16"/>
        <v>-7.2442460296441413E-2</v>
      </c>
      <c r="K14" s="116">
        <f t="shared" si="17"/>
        <v>-3.0000000000000138E-2</v>
      </c>
      <c r="L14" s="116">
        <f t="shared" si="18"/>
        <v>-3.715158142018915E-2</v>
      </c>
      <c r="M14" s="116">
        <f t="shared" si="19"/>
        <v>1.0948673569777467E-2</v>
      </c>
      <c r="N14" s="116">
        <f t="shared" si="20"/>
        <v>-2.2777602086168747E-2</v>
      </c>
      <c r="O14" s="116">
        <f t="shared" si="21"/>
        <v>-6.0000000000000053E-2</v>
      </c>
      <c r="P14" s="116">
        <f t="shared" si="22"/>
        <v>-4.6574278023043703E-2</v>
      </c>
      <c r="Q14" s="116">
        <f t="shared" si="23"/>
        <v>-1.2990857151605972E-2</v>
      </c>
      <c r="R14" s="116">
        <f t="shared" si="24"/>
        <v>2.8358246432784728E-3</v>
      </c>
      <c r="S14" s="116">
        <f t="shared" si="25"/>
        <v>2.8358246432782508E-3</v>
      </c>
      <c r="T14" s="117">
        <f t="shared" si="26"/>
        <v>-8.6919538319393252E-3</v>
      </c>
      <c r="U14" s="116">
        <f t="shared" si="27"/>
        <v>-8.6919538319394363E-3</v>
      </c>
      <c r="V14" s="116">
        <f t="shared" si="28"/>
        <v>1.3556431153978421E-2</v>
      </c>
      <c r="W14" s="116">
        <f t="shared" si="29"/>
        <v>2.8358246432782508E-3</v>
      </c>
      <c r="X14" s="116">
        <f t="shared" si="30"/>
        <v>-1.0959497485022451E-3</v>
      </c>
      <c r="Y14" s="116">
        <f t="shared" si="31"/>
        <v>3.9740761471373842E-2</v>
      </c>
      <c r="Z14" s="112">
        <f t="shared" si="8"/>
        <v>0.7160538802603138</v>
      </c>
      <c r="AA14" s="113">
        <f t="shared" si="2"/>
        <v>0.11926385515140069</v>
      </c>
      <c r="AB14" s="113">
        <f t="shared" si="9"/>
        <v>0.13233141928093556</v>
      </c>
      <c r="AC14" s="114">
        <f t="shared" si="3"/>
        <v>1.0969634736141253E-2</v>
      </c>
      <c r="AD14" s="98">
        <v>30856.607503601797</v>
      </c>
      <c r="AE14" s="8">
        <v>21269.439266699927</v>
      </c>
      <c r="AF14" s="8">
        <v>825.55426792365802</v>
      </c>
      <c r="AG14" s="8">
        <v>1936.48</v>
      </c>
      <c r="AH14" s="8">
        <v>12.354723951302056</v>
      </c>
      <c r="AI14" s="8">
        <v>2146.818665146392</v>
      </c>
      <c r="AJ14" s="8">
        <v>0.52891935064268003</v>
      </c>
      <c r="AK14" s="8">
        <v>96.680363562999972</v>
      </c>
      <c r="AL14" s="8">
        <v>31.882126807118414</v>
      </c>
      <c r="AM14" s="8">
        <v>25.609196779999998</v>
      </c>
      <c r="AN14" s="8">
        <v>123.01691192502264</v>
      </c>
      <c r="AO14" s="8">
        <v>42.878704889999995</v>
      </c>
      <c r="AP14" s="8">
        <v>5.5347662439013643</v>
      </c>
      <c r="AQ14" s="8">
        <v>404.98552512490267</v>
      </c>
      <c r="AR14" s="8">
        <v>1179.9154970249774</v>
      </c>
      <c r="AS14" s="8">
        <v>1294.4907995974745</v>
      </c>
      <c r="AT14" s="8">
        <v>800.68614602583386</v>
      </c>
      <c r="AU14" s="8">
        <v>689.12514800481995</v>
      </c>
      <c r="AV14" s="8">
        <v>80.518598997647018</v>
      </c>
      <c r="AW14" s="87">
        <v>19202.099636344308</v>
      </c>
      <c r="AX14" s="87">
        <v>2954.2647374130047</v>
      </c>
      <c r="AY14" s="9">
        <v>48.874878944001253</v>
      </c>
    </row>
    <row r="15" spans="2:51" x14ac:dyDescent="0.35">
      <c r="B15" s="12">
        <f t="shared" si="4"/>
        <v>2029</v>
      </c>
      <c r="C15" s="92">
        <v>7.9500000000000001E-2</v>
      </c>
      <c r="D15" s="115">
        <f t="shared" si="10"/>
        <v>4.3999999999999595E-3</v>
      </c>
      <c r="E15" s="116">
        <f t="shared" si="11"/>
        <v>3.9954493571292549E-3</v>
      </c>
      <c r="F15" s="116">
        <f t="shared" si="12"/>
        <v>3.9954493571294769E-3</v>
      </c>
      <c r="G15" s="116">
        <f t="shared" si="13"/>
        <v>-2.2515078906056862E-3</v>
      </c>
      <c r="H15" s="116">
        <f t="shared" si="14"/>
        <v>-9.516268337004552E-2</v>
      </c>
      <c r="I15" s="116">
        <f t="shared" si="15"/>
        <v>0</v>
      </c>
      <c r="J15" s="116">
        <f t="shared" si="16"/>
        <v>-7.9039645183225704E-2</v>
      </c>
      <c r="K15" s="116">
        <f t="shared" si="17"/>
        <v>-2.9999999999999916E-2</v>
      </c>
      <c r="L15" s="116">
        <f t="shared" si="18"/>
        <v>-3.5231221146046821E-2</v>
      </c>
      <c r="M15" s="116">
        <f t="shared" si="19"/>
        <v>1.1947403217228203E-2</v>
      </c>
      <c r="N15" s="116">
        <f t="shared" si="20"/>
        <v>-2.3717183660584729E-2</v>
      </c>
      <c r="O15" s="116">
        <f t="shared" si="21"/>
        <v>-6.4000000000000057E-2</v>
      </c>
      <c r="P15" s="116">
        <f t="shared" si="22"/>
        <v>-5.2254334291455318E-2</v>
      </c>
      <c r="Q15" s="116">
        <f t="shared" si="23"/>
        <v>-1.1701137538779549E-2</v>
      </c>
      <c r="R15" s="116">
        <f t="shared" si="24"/>
        <v>3.9954493571294769E-3</v>
      </c>
      <c r="S15" s="116">
        <f t="shared" si="25"/>
        <v>3.9954493571294769E-3</v>
      </c>
      <c r="T15" s="117">
        <f t="shared" si="26"/>
        <v>-8.4217300608049328E-3</v>
      </c>
      <c r="U15" s="116">
        <f t="shared" si="27"/>
        <v>-8.4217300608049328E-3</v>
      </c>
      <c r="V15" s="116">
        <f t="shared" si="28"/>
        <v>1.1615079481441581E-2</v>
      </c>
      <c r="W15" s="116">
        <f t="shared" si="29"/>
        <v>3.995449357129699E-3</v>
      </c>
      <c r="X15" s="116">
        <f t="shared" si="30"/>
        <v>-1.0677641675381766E-3</v>
      </c>
      <c r="Y15" s="116">
        <f t="shared" si="31"/>
        <v>3.6695698015426048E-2</v>
      </c>
      <c r="Z15" s="112">
        <f t="shared" si="8"/>
        <v>0.71576546921133999</v>
      </c>
      <c r="AA15" s="113">
        <f t="shared" si="2"/>
        <v>0.11868990975282606</v>
      </c>
      <c r="AB15" s="113">
        <f t="shared" si="9"/>
        <v>0.13161103199242125</v>
      </c>
      <c r="AC15" s="114">
        <f t="shared" si="3"/>
        <v>1.0570323231611198E-2</v>
      </c>
      <c r="AD15" s="98">
        <v>30992.376576617644</v>
      </c>
      <c r="AE15" s="8">
        <v>21354.420234144563</v>
      </c>
      <c r="AF15" s="8">
        <v>828.85272819270904</v>
      </c>
      <c r="AG15" s="8">
        <v>1932.12</v>
      </c>
      <c r="AH15" s="8">
        <v>11.179015267799981</v>
      </c>
      <c r="AI15" s="8">
        <v>2146.818665146392</v>
      </c>
      <c r="AJ15" s="8">
        <v>0.48711375283734043</v>
      </c>
      <c r="AK15" s="8">
        <v>93.779952656109984</v>
      </c>
      <c r="AL15" s="8">
        <v>30.758880546970516</v>
      </c>
      <c r="AM15" s="8">
        <v>25.915160179999997</v>
      </c>
      <c r="AN15" s="8">
        <v>120.0992972315389</v>
      </c>
      <c r="AO15" s="8">
        <v>40.134467777039994</v>
      </c>
      <c r="AP15" s="8">
        <v>5.2455507183674799</v>
      </c>
      <c r="AQ15" s="8">
        <v>400.2467337942013</v>
      </c>
      <c r="AR15" s="8">
        <v>1184.6297896390329</v>
      </c>
      <c r="AS15" s="8">
        <v>1299.6628720305362</v>
      </c>
      <c r="AT15" s="8">
        <v>793.94298344057802</v>
      </c>
      <c r="AU15" s="8">
        <v>683.3215220302111</v>
      </c>
      <c r="AV15" s="8">
        <v>81.453828924739014</v>
      </c>
      <c r="AW15" s="87">
        <v>19278.820652991879</v>
      </c>
      <c r="AX15" s="87">
        <v>2951.1102793849736</v>
      </c>
      <c r="AY15" s="9">
        <v>50.66837674227083</v>
      </c>
    </row>
    <row r="16" spans="2:51" x14ac:dyDescent="0.35">
      <c r="B16" s="12">
        <f t="shared" si="4"/>
        <v>2030</v>
      </c>
      <c r="C16" s="92">
        <v>7.6100000000000001E-2</v>
      </c>
      <c r="D16" s="115">
        <f t="shared" si="10"/>
        <v>7.5000000000000622E-3</v>
      </c>
      <c r="E16" s="116">
        <f t="shared" si="11"/>
        <v>3.3323832609120085E-3</v>
      </c>
      <c r="F16" s="116">
        <f t="shared" si="12"/>
        <v>3.3323832609120085E-3</v>
      </c>
      <c r="G16" s="116">
        <f t="shared" si="13"/>
        <v>-2.2048319980124687E-3</v>
      </c>
      <c r="H16" s="116">
        <f t="shared" si="14"/>
        <v>0</v>
      </c>
      <c r="I16" s="116">
        <f t="shared" si="15"/>
        <v>0</v>
      </c>
      <c r="J16" s="116">
        <f t="shared" si="16"/>
        <v>-0.10465116279069775</v>
      </c>
      <c r="K16" s="116">
        <f t="shared" si="17"/>
        <v>-3.0915639490055935E-2</v>
      </c>
      <c r="L16" s="116">
        <f t="shared" si="18"/>
        <v>-3.2869454305480938E-2</v>
      </c>
      <c r="M16" s="116">
        <f t="shared" si="19"/>
        <v>-8.0000000000001181E-3</v>
      </c>
      <c r="N16" s="116">
        <f t="shared" si="20"/>
        <v>-2.2673965826463638E-2</v>
      </c>
      <c r="O16" s="116">
        <f t="shared" si="21"/>
        <v>-6.1367275590978099E-2</v>
      </c>
      <c r="P16" s="116">
        <f t="shared" si="22"/>
        <v>-5.7578408475086773E-2</v>
      </c>
      <c r="Q16" s="116">
        <f t="shared" si="23"/>
        <v>-1.2624036515111015E-2</v>
      </c>
      <c r="R16" s="116">
        <f t="shared" si="24"/>
        <v>3.3323832609120085E-3</v>
      </c>
      <c r="S16" s="116">
        <f t="shared" si="25"/>
        <v>3.3323832609120085E-3</v>
      </c>
      <c r="T16" s="117">
        <f t="shared" si="26"/>
        <v>-1.6741676288319574E-2</v>
      </c>
      <c r="U16" s="116">
        <f t="shared" si="27"/>
        <v>-1.6741676288320018E-2</v>
      </c>
      <c r="V16" s="116">
        <f t="shared" si="28"/>
        <v>-1.6741676288319574E-2</v>
      </c>
      <c r="W16" s="116">
        <f t="shared" si="29"/>
        <v>3.3323832609117865E-3</v>
      </c>
      <c r="X16" s="116">
        <f t="shared" si="30"/>
        <v>-1.0443893251941283E-3</v>
      </c>
      <c r="Y16" s="116">
        <f t="shared" si="31"/>
        <v>3.3650634559478254E-2</v>
      </c>
      <c r="Z16" s="112">
        <f t="shared" si="8"/>
        <v>0.7128046392850409</v>
      </c>
      <c r="AA16" s="113">
        <f t="shared" si="2"/>
        <v>0.117483988659098</v>
      </c>
      <c r="AB16" s="113">
        <f t="shared" si="9"/>
        <v>0.13049486733055146</v>
      </c>
      <c r="AC16" s="114">
        <f t="shared" si="3"/>
        <v>1.0182372559206111E-2</v>
      </c>
      <c r="AD16" s="98">
        <v>31224.819400942277</v>
      </c>
      <c r="AE16" s="8">
        <v>21425.581346679308</v>
      </c>
      <c r="AF16" s="8">
        <v>831.61478314989972</v>
      </c>
      <c r="AG16" s="8">
        <v>1927.8600000000001</v>
      </c>
      <c r="AH16" s="8">
        <v>11.179015267799981</v>
      </c>
      <c r="AI16" s="8">
        <v>2146.818665146392</v>
      </c>
      <c r="AJ16" s="8">
        <v>0.43613673219157223</v>
      </c>
      <c r="AK16" s="8">
        <v>90.880685448399177</v>
      </c>
      <c r="AL16" s="8">
        <v>29.747852928344123</v>
      </c>
      <c r="AM16" s="8">
        <v>25.707838898559995</v>
      </c>
      <c r="AN16" s="8">
        <v>117.37616987032868</v>
      </c>
      <c r="AO16" s="8">
        <v>37.671524832269149</v>
      </c>
      <c r="AP16" s="8">
        <v>4.9435202564285321</v>
      </c>
      <c r="AQ16" s="8">
        <v>395.1940044117294</v>
      </c>
      <c r="AR16" s="8">
        <v>1188.5774301204037</v>
      </c>
      <c r="AS16" s="8">
        <v>1303.9938468301195</v>
      </c>
      <c r="AT16" s="8">
        <v>780.65104702043323</v>
      </c>
      <c r="AU16" s="8">
        <v>671.88157430753915</v>
      </c>
      <c r="AV16" s="8">
        <v>80.090155288436875</v>
      </c>
      <c r="AW16" s="87">
        <v>19343.065072226029</v>
      </c>
      <c r="AX16" s="87">
        <v>2948.0281713117133</v>
      </c>
      <c r="AY16" s="9">
        <v>52.373399771746953</v>
      </c>
    </row>
    <row r="17" spans="2:51" x14ac:dyDescent="0.35">
      <c r="B17" s="12">
        <f t="shared" si="4"/>
        <v>2031</v>
      </c>
      <c r="C17" s="92">
        <v>7.2700000000000001E-2</v>
      </c>
      <c r="D17" s="115">
        <f t="shared" si="10"/>
        <v>7.6000000000000512E-3</v>
      </c>
      <c r="E17" s="116">
        <f t="shared" si="11"/>
        <v>1.0673646737064058E-2</v>
      </c>
      <c r="F17" s="116">
        <f t="shared" si="12"/>
        <v>1.0673646737064058E-2</v>
      </c>
      <c r="G17" s="116">
        <f t="shared" si="13"/>
        <v>-2.0022200782214838E-3</v>
      </c>
      <c r="H17" s="116">
        <f t="shared" si="14"/>
        <v>-0.1313975741127732</v>
      </c>
      <c r="I17" s="116">
        <f t="shared" si="15"/>
        <v>0</v>
      </c>
      <c r="J17" s="116">
        <f t="shared" si="16"/>
        <v>-0.10822510822510822</v>
      </c>
      <c r="K17" s="116">
        <f t="shared" si="17"/>
        <v>-3.2435967302452351E-2</v>
      </c>
      <c r="L17" s="116">
        <f t="shared" si="18"/>
        <v>-3.5835761100613372E-2</v>
      </c>
      <c r="M17" s="116">
        <f t="shared" si="19"/>
        <v>-6.0000000000000053E-3</v>
      </c>
      <c r="N17" s="116">
        <f t="shared" si="20"/>
        <v>-2.3664195354322737E-2</v>
      </c>
      <c r="O17" s="116">
        <f t="shared" si="21"/>
        <v>-6.4973188036015483E-2</v>
      </c>
      <c r="P17" s="116">
        <f t="shared" si="22"/>
        <v>-6.6992374512521491E-2</v>
      </c>
      <c r="Q17" s="116">
        <f t="shared" si="23"/>
        <v>-1.2333474089043506E-2</v>
      </c>
      <c r="R17" s="116">
        <f t="shared" si="24"/>
        <v>1.067364673706428E-2</v>
      </c>
      <c r="S17" s="116">
        <f t="shared" si="25"/>
        <v>1.067364673706428E-2</v>
      </c>
      <c r="T17" s="117">
        <f t="shared" si="26"/>
        <v>-1.3171120723513008E-2</v>
      </c>
      <c r="U17" s="116">
        <f t="shared" si="27"/>
        <v>-1.3171120723512675E-2</v>
      </c>
      <c r="V17" s="116">
        <f t="shared" si="28"/>
        <v>-1.317112072351323E-2</v>
      </c>
      <c r="W17" s="116">
        <f t="shared" si="29"/>
        <v>1.0673646737064058E-2</v>
      </c>
      <c r="X17" s="116">
        <f t="shared" si="30"/>
        <v>-9.4731396441560811E-4</v>
      </c>
      <c r="Y17" s="116">
        <f t="shared" si="31"/>
        <v>3.060557110353046E-2</v>
      </c>
      <c r="Z17" s="112">
        <f t="shared" si="8"/>
        <v>0.7149790236178144</v>
      </c>
      <c r="AA17" s="113">
        <f t="shared" si="2"/>
        <v>0.11696173209080234</v>
      </c>
      <c r="AB17" s="113">
        <f t="shared" si="9"/>
        <v>0.12938789968285497</v>
      </c>
      <c r="AC17" s="114">
        <f t="shared" si="3"/>
        <v>9.7482958164445271E-3</v>
      </c>
      <c r="AD17" s="98">
        <v>31462.128028389438</v>
      </c>
      <c r="AE17" s="8">
        <v>21654.270433109992</v>
      </c>
      <c r="AF17" s="8">
        <v>840.49114556656184</v>
      </c>
      <c r="AG17" s="8">
        <v>1924</v>
      </c>
      <c r="AH17" s="8">
        <v>9.7101197806414099</v>
      </c>
      <c r="AI17" s="8">
        <v>2146.818665146392</v>
      </c>
      <c r="AJ17" s="8">
        <v>0.3889357871491943</v>
      </c>
      <c r="AK17" s="8">
        <v>87.93288250677044</v>
      </c>
      <c r="AL17" s="8">
        <v>28.681815977547803</v>
      </c>
      <c r="AM17" s="8">
        <v>25.553591865168634</v>
      </c>
      <c r="AN17" s="8">
        <v>114.59855725657505</v>
      </c>
      <c r="AO17" s="8">
        <v>35.2238857657387</v>
      </c>
      <c r="AP17" s="8">
        <v>4.6123420959996357</v>
      </c>
      <c r="AQ17" s="8">
        <v>390.31988939817199</v>
      </c>
      <c r="AR17" s="8">
        <v>1201.2638857291565</v>
      </c>
      <c r="AS17" s="8">
        <v>1317.9122164984897</v>
      </c>
      <c r="AT17" s="8">
        <v>770.36899783719025</v>
      </c>
      <c r="AU17" s="8">
        <v>663.03214098043077</v>
      </c>
      <c r="AV17" s="8">
        <v>79.035278184367954</v>
      </c>
      <c r="AW17" s="87">
        <v>19549.52611561901</v>
      </c>
      <c r="AX17" s="87">
        <v>2945.2354630575392</v>
      </c>
      <c r="AY17" s="9">
        <v>53.976317582394785</v>
      </c>
    </row>
    <row r="18" spans="2:51" x14ac:dyDescent="0.35">
      <c r="B18" s="12">
        <f t="shared" si="4"/>
        <v>2032</v>
      </c>
      <c r="C18" s="92">
        <v>6.93E-2</v>
      </c>
      <c r="D18" s="115">
        <f t="shared" si="10"/>
        <v>7.3000000000003062E-3</v>
      </c>
      <c r="E18" s="116">
        <f t="shared" si="11"/>
        <v>1.0560923173888792E-2</v>
      </c>
      <c r="F18" s="116">
        <f t="shared" si="12"/>
        <v>1.056092317388857E-2</v>
      </c>
      <c r="G18" s="116">
        <f t="shared" si="13"/>
        <v>-2.0997920997920527E-3</v>
      </c>
      <c r="H18" s="116">
        <f t="shared" si="14"/>
        <v>-0.13180013008786218</v>
      </c>
      <c r="I18" s="116">
        <f t="shared" si="15"/>
        <v>0</v>
      </c>
      <c r="J18" s="116">
        <f t="shared" si="16"/>
        <v>-0.10922330097087396</v>
      </c>
      <c r="K18" s="116">
        <f t="shared" si="17"/>
        <v>-4.2343478946538449E-2</v>
      </c>
      <c r="L18" s="116">
        <f t="shared" si="18"/>
        <v>-3.8928723646280416E-2</v>
      </c>
      <c r="M18" s="116">
        <f t="shared" si="19"/>
        <v>-6.0000000000000053E-3</v>
      </c>
      <c r="N18" s="116">
        <f t="shared" si="20"/>
        <v>-2.4469891426509571E-2</v>
      </c>
      <c r="O18" s="116">
        <f t="shared" si="21"/>
        <v>-7.0838746839768985E-2</v>
      </c>
      <c r="P18" s="116">
        <f t="shared" si="22"/>
        <v>-7.3654868675125273E-2</v>
      </c>
      <c r="Q18" s="116">
        <f t="shared" si="23"/>
        <v>-1.2324744775340957E-2</v>
      </c>
      <c r="R18" s="116">
        <f t="shared" si="24"/>
        <v>1.0560923173888792E-2</v>
      </c>
      <c r="S18" s="116">
        <f t="shared" si="25"/>
        <v>1.0560923173888792E-2</v>
      </c>
      <c r="T18" s="117">
        <f t="shared" si="26"/>
        <v>-1.0300585521167749E-2</v>
      </c>
      <c r="U18" s="116">
        <f t="shared" si="27"/>
        <v>-1.030058552116786E-2</v>
      </c>
      <c r="V18" s="116">
        <f t="shared" si="28"/>
        <v>-1.0300585521167749E-2</v>
      </c>
      <c r="W18" s="116">
        <f t="shared" si="29"/>
        <v>1.2301494450444928E-2</v>
      </c>
      <c r="X18" s="116">
        <f t="shared" si="30"/>
        <v>-9.9242936920529434E-4</v>
      </c>
      <c r="Y18" s="116">
        <f t="shared" si="31"/>
        <v>2.7560507647582666E-2</v>
      </c>
      <c r="Z18" s="112">
        <f t="shared" si="8"/>
        <v>0.71729361874037934</v>
      </c>
      <c r="AA18" s="113">
        <f t="shared" si="2"/>
        <v>0.1165514040795418</v>
      </c>
      <c r="AB18" s="113">
        <f t="shared" si="9"/>
        <v>0.1283227353630397</v>
      </c>
      <c r="AC18" s="114">
        <f t="shared" si="3"/>
        <v>9.3004321865126516E-3</v>
      </c>
      <c r="AD18" s="98">
        <v>31691.801562996687</v>
      </c>
      <c r="AE18" s="8">
        <v>21882.95951954068</v>
      </c>
      <c r="AF18" s="8">
        <v>849.36750798322396</v>
      </c>
      <c r="AG18" s="8">
        <v>1919.96</v>
      </c>
      <c r="AH18" s="8">
        <v>8.4303247303841484</v>
      </c>
      <c r="AI18" s="8">
        <v>2146.818665146392</v>
      </c>
      <c r="AJ18" s="8">
        <v>0.34645493661105409</v>
      </c>
      <c r="AK18" s="8">
        <v>84.209498347636568</v>
      </c>
      <c r="AL18" s="8">
        <v>27.565269489684376</v>
      </c>
      <c r="AM18" s="8">
        <v>25.400270313977622</v>
      </c>
      <c r="AN18" s="8">
        <v>111.79434300287201</v>
      </c>
      <c r="AO18" s="8">
        <v>32.728669839266594</v>
      </c>
      <c r="AP18" s="8">
        <v>4.2726206446340305</v>
      </c>
      <c r="AQ18" s="8">
        <v>385.50929638060023</v>
      </c>
      <c r="AR18" s="8">
        <v>1213.9503413379093</v>
      </c>
      <c r="AS18" s="8">
        <v>1331.8305861668596</v>
      </c>
      <c r="AT18" s="8">
        <v>762.43374609211196</v>
      </c>
      <c r="AU18" s="8">
        <v>656.20252170897879</v>
      </c>
      <c r="AV18" s="8">
        <v>78.221168542240591</v>
      </c>
      <c r="AW18" s="87">
        <v>19790.014502639126</v>
      </c>
      <c r="AX18" s="87">
        <v>2942.3125248847759</v>
      </c>
      <c r="AY18" s="9">
        <v>55.463932295912727</v>
      </c>
    </row>
    <row r="19" spans="2:51" x14ac:dyDescent="0.35">
      <c r="B19" s="12">
        <f t="shared" si="4"/>
        <v>2033</v>
      </c>
      <c r="C19" s="92">
        <v>6.59E-2</v>
      </c>
      <c r="D19" s="115">
        <f t="shared" si="10"/>
        <v>6.9999999999998952E-3</v>
      </c>
      <c r="E19" s="116">
        <f t="shared" si="11"/>
        <v>1.0450555658455096E-2</v>
      </c>
      <c r="F19" s="116">
        <f t="shared" si="12"/>
        <v>1.0450555658455318E-2</v>
      </c>
      <c r="G19" s="116">
        <f t="shared" si="13"/>
        <v>-1.8125377612033811E-3</v>
      </c>
      <c r="H19" s="116">
        <f t="shared" si="14"/>
        <v>-0.13089564467520332</v>
      </c>
      <c r="I19" s="116">
        <f t="shared" si="15"/>
        <v>0</v>
      </c>
      <c r="J19" s="116">
        <f t="shared" si="16"/>
        <v>-0.12806539509536785</v>
      </c>
      <c r="K19" s="116">
        <f t="shared" si="17"/>
        <v>-4.5497853320002335E-2</v>
      </c>
      <c r="L19" s="116">
        <f t="shared" si="18"/>
        <v>-4.1968381676403932E-2</v>
      </c>
      <c r="M19" s="116">
        <f t="shared" si="19"/>
        <v>-6.0000000000001164E-3</v>
      </c>
      <c r="N19" s="116">
        <f t="shared" si="20"/>
        <v>-2.6717505377440443E-2</v>
      </c>
      <c r="O19" s="116">
        <f t="shared" si="21"/>
        <v>-8.3326331438416168E-2</v>
      </c>
      <c r="P19" s="116">
        <f t="shared" si="22"/>
        <v>-6.9160681858359552E-2</v>
      </c>
      <c r="Q19" s="116">
        <f t="shared" si="23"/>
        <v>-1.1776820371363628E-2</v>
      </c>
      <c r="R19" s="116">
        <f t="shared" si="24"/>
        <v>1.0450555658455318E-2</v>
      </c>
      <c r="S19" s="116">
        <f t="shared" si="25"/>
        <v>1.0450555658455318E-2</v>
      </c>
      <c r="T19" s="117">
        <f t="shared" si="26"/>
        <v>-7.8654825275871199E-3</v>
      </c>
      <c r="U19" s="116">
        <f t="shared" si="27"/>
        <v>-7.8654825275870088E-3</v>
      </c>
      <c r="V19" s="116">
        <f t="shared" si="28"/>
        <v>-7.8654825275872309E-3</v>
      </c>
      <c r="W19" s="116">
        <f t="shared" si="29"/>
        <v>1.2131533670244332E-2</v>
      </c>
      <c r="X19" s="116">
        <f t="shared" si="30"/>
        <v>-8.5571413802909557E-4</v>
      </c>
      <c r="Y19" s="116">
        <f t="shared" si="31"/>
        <v>2.4515444191634872E-2</v>
      </c>
      <c r="Z19" s="112">
        <f t="shared" si="8"/>
        <v>0.71975147529938477</v>
      </c>
      <c r="AA19" s="113">
        <f t="shared" si="2"/>
        <v>0.1162446943380072</v>
      </c>
      <c r="AB19" s="113">
        <f t="shared" si="9"/>
        <v>0.12732167605179645</v>
      </c>
      <c r="AC19" s="114">
        <f t="shared" si="3"/>
        <v>8.8504290516642423E-3</v>
      </c>
      <c r="AD19" s="98">
        <v>31913.644173937661</v>
      </c>
      <c r="AE19" s="8">
        <v>22111.648605971361</v>
      </c>
      <c r="AF19" s="8">
        <v>858.24387039988608</v>
      </c>
      <c r="AG19" s="8">
        <v>1916.48</v>
      </c>
      <c r="AH19" s="8">
        <v>7.3268319399792059</v>
      </c>
      <c r="AI19" s="8">
        <v>2146.818665146392</v>
      </c>
      <c r="AJ19" s="8">
        <v>0.30208604827121882</v>
      </c>
      <c r="AK19" s="8">
        <v>80.378146943664817</v>
      </c>
      <c r="AL19" s="8">
        <v>26.40839973872837</v>
      </c>
      <c r="AM19" s="8">
        <v>25.247868692093753</v>
      </c>
      <c r="AN19" s="8">
        <v>108.80747704252536</v>
      </c>
      <c r="AO19" s="8">
        <v>30.001509848701371</v>
      </c>
      <c r="AP19" s="8">
        <v>3.9771232875290372</v>
      </c>
      <c r="AQ19" s="8">
        <v>380.96922264563511</v>
      </c>
      <c r="AR19" s="8">
        <v>1226.6367969466619</v>
      </c>
      <c r="AS19" s="8">
        <v>1345.7489558352295</v>
      </c>
      <c r="AT19" s="8">
        <v>756.4368367837817</v>
      </c>
      <c r="AU19" s="8">
        <v>651.0411722399183</v>
      </c>
      <c r="AV19" s="8">
        <v>77.605921307784143</v>
      </c>
      <c r="AW19" s="87">
        <v>20030.097729912515</v>
      </c>
      <c r="AX19" s="87">
        <v>2939.7947464587319</v>
      </c>
      <c r="AY19" s="9">
        <v>56.823655232761787</v>
      </c>
    </row>
    <row r="20" spans="2:51" x14ac:dyDescent="0.35">
      <c r="B20" s="12">
        <f t="shared" si="4"/>
        <v>2034</v>
      </c>
      <c r="C20" s="92">
        <v>6.3600000000000004E-2</v>
      </c>
      <c r="D20" s="115">
        <f t="shared" si="10"/>
        <v>4.6999999999999265E-3</v>
      </c>
      <c r="E20" s="116">
        <f t="shared" si="11"/>
        <v>6.969806213755092E-3</v>
      </c>
      <c r="F20" s="116">
        <f t="shared" si="12"/>
        <v>6.969806213755092E-3</v>
      </c>
      <c r="G20" s="116">
        <f t="shared" si="13"/>
        <v>-1.6801636333279024E-3</v>
      </c>
      <c r="H20" s="116">
        <f t="shared" si="14"/>
        <v>-0.12725865423134886</v>
      </c>
      <c r="I20" s="116">
        <f t="shared" si="15"/>
        <v>0</v>
      </c>
      <c r="J20" s="116">
        <f t="shared" si="16"/>
        <v>-0.13750000000000007</v>
      </c>
      <c r="K20" s="116">
        <f t="shared" si="17"/>
        <v>-5.2595906194930264E-2</v>
      </c>
      <c r="L20" s="116">
        <f t="shared" si="18"/>
        <v>-4.4524376022030188E-2</v>
      </c>
      <c r="M20" s="116">
        <f t="shared" si="19"/>
        <v>-5.9999999999998943E-3</v>
      </c>
      <c r="N20" s="116">
        <f t="shared" si="20"/>
        <v>-2.935128544563459E-2</v>
      </c>
      <c r="O20" s="116">
        <f t="shared" si="21"/>
        <v>-9.3442395859855143E-2</v>
      </c>
      <c r="P20" s="116">
        <f t="shared" si="22"/>
        <v>-6.3369190344988779E-2</v>
      </c>
      <c r="Q20" s="116">
        <f t="shared" si="23"/>
        <v>-1.1531850685983502E-2</v>
      </c>
      <c r="R20" s="116">
        <f t="shared" si="24"/>
        <v>6.969806213755092E-3</v>
      </c>
      <c r="S20" s="116">
        <f t="shared" si="25"/>
        <v>6.9698062137553141E-3</v>
      </c>
      <c r="T20" s="117">
        <f t="shared" si="26"/>
        <v>-5.8929810460074394E-3</v>
      </c>
      <c r="U20" s="116">
        <f t="shared" si="27"/>
        <v>-5.8929810460077725E-3</v>
      </c>
      <c r="V20" s="116">
        <f t="shared" si="28"/>
        <v>-5.8929810460076615E-3</v>
      </c>
      <c r="W20" s="116">
        <f t="shared" si="29"/>
        <v>8.109065170070151E-3</v>
      </c>
      <c r="X20" s="116">
        <f t="shared" si="30"/>
        <v>-7.9245959142004718E-4</v>
      </c>
      <c r="Y20" s="116">
        <f t="shared" si="31"/>
        <v>2.1470380735687078E-2</v>
      </c>
      <c r="Z20" s="112">
        <f t="shared" si="8"/>
        <v>0.72137752921696618</v>
      </c>
      <c r="AA20" s="113">
        <f t="shared" si="2"/>
        <v>0.11598402711839707</v>
      </c>
      <c r="AB20" s="113">
        <f t="shared" si="9"/>
        <v>0.12662563826855133</v>
      </c>
      <c r="AC20" s="114">
        <f t="shared" si="3"/>
        <v>8.410510243177266E-3</v>
      </c>
      <c r="AD20" s="98">
        <v>32063.638301555166</v>
      </c>
      <c r="AE20" s="8">
        <v>22265.762511821631</v>
      </c>
      <c r="AF20" s="8">
        <v>864.22566386071639</v>
      </c>
      <c r="AG20" s="8">
        <v>1913.2599999999998</v>
      </c>
      <c r="AH20" s="8">
        <v>6.3944291675181892</v>
      </c>
      <c r="AI20" s="8">
        <v>2146.818665146392</v>
      </c>
      <c r="AJ20" s="8">
        <v>0.26054921663392622</v>
      </c>
      <c r="AK20" s="8">
        <v>76.150585466893503</v>
      </c>
      <c r="AL20" s="8">
        <v>25.232582218621143</v>
      </c>
      <c r="AM20" s="8">
        <v>25.096381479941194</v>
      </c>
      <c r="AN20" s="8">
        <v>105.61383772523087</v>
      </c>
      <c r="AO20" s="8">
        <v>27.198096889025674</v>
      </c>
      <c r="AP20" s="8">
        <v>3.725096204896122</v>
      </c>
      <c r="AQ20" s="8">
        <v>376.57594245413043</v>
      </c>
      <c r="AR20" s="8">
        <v>1235.1862177160415</v>
      </c>
      <c r="AS20" s="8">
        <v>1355.1285652697645</v>
      </c>
      <c r="AT20" s="8">
        <v>751.97916884211304</v>
      </c>
      <c r="AU20" s="8">
        <v>647.20459895173781</v>
      </c>
      <c r="AV20" s="8">
        <v>77.148591084459412</v>
      </c>
      <c r="AW20" s="87">
        <v>20192.523097767251</v>
      </c>
      <c r="AX20" s="87">
        <v>2937.4650779150943</v>
      </c>
      <c r="AY20" s="9">
        <v>58.043680745402604</v>
      </c>
    </row>
    <row r="21" spans="2:51" x14ac:dyDescent="0.35">
      <c r="B21" s="12">
        <f t="shared" si="4"/>
        <v>2035</v>
      </c>
      <c r="C21" s="92">
        <v>6.1399999999999996E-2</v>
      </c>
      <c r="D21" s="115">
        <f t="shared" si="10"/>
        <v>4.7999999999999154E-3</v>
      </c>
      <c r="E21" s="116">
        <f t="shared" si="11"/>
        <v>6.9748048724447287E-3</v>
      </c>
      <c r="F21" s="116">
        <f t="shared" si="12"/>
        <v>6.9748048724447287E-3</v>
      </c>
      <c r="G21" s="116">
        <f t="shared" si="13"/>
        <v>-1.3066702904989125E-3</v>
      </c>
      <c r="H21" s="116">
        <f t="shared" si="14"/>
        <v>-0.12897280791286181</v>
      </c>
      <c r="I21" s="116">
        <f t="shared" si="15"/>
        <v>0</v>
      </c>
      <c r="J21" s="116">
        <f t="shared" si="16"/>
        <v>-0.15217391304347827</v>
      </c>
      <c r="K21" s="116">
        <f t="shared" si="17"/>
        <v>-6.33983272415094E-2</v>
      </c>
      <c r="L21" s="116">
        <f t="shared" si="18"/>
        <v>-4.6271225044408948E-2</v>
      </c>
      <c r="M21" s="116">
        <f t="shared" si="19"/>
        <v>-6.0000000000001164E-3</v>
      </c>
      <c r="N21" s="116">
        <f t="shared" si="20"/>
        <v>-3.258238595297458E-2</v>
      </c>
      <c r="O21" s="116">
        <f t="shared" si="21"/>
        <v>-0.10953460378173452</v>
      </c>
      <c r="P21" s="116">
        <f t="shared" si="22"/>
        <v>-5.8347854768076357E-2</v>
      </c>
      <c r="Q21" s="116">
        <f t="shared" si="23"/>
        <v>-1.1205159869326575E-2</v>
      </c>
      <c r="R21" s="116">
        <f t="shared" si="24"/>
        <v>6.9748048724447287E-3</v>
      </c>
      <c r="S21" s="116">
        <f t="shared" si="25"/>
        <v>6.9748048724447287E-3</v>
      </c>
      <c r="T21" s="117">
        <f t="shared" si="26"/>
        <v>-4.2279061153297492E-3</v>
      </c>
      <c r="U21" s="116">
        <f t="shared" si="27"/>
        <v>-4.2279061153295272E-3</v>
      </c>
      <c r="V21" s="116">
        <f t="shared" si="28"/>
        <v>-4.2279061153295272E-3</v>
      </c>
      <c r="W21" s="116">
        <f t="shared" si="29"/>
        <v>8.0790252068432267E-3</v>
      </c>
      <c r="X21" s="116">
        <f t="shared" si="30"/>
        <v>-6.1575161620908148E-4</v>
      </c>
      <c r="Y21" s="116">
        <f t="shared" si="31"/>
        <v>1.8425317279739284E-2</v>
      </c>
      <c r="Z21" s="112">
        <f t="shared" si="8"/>
        <v>0.72293889005037915</v>
      </c>
      <c r="AA21" s="113">
        <f t="shared" si="2"/>
        <v>0.11576108876096028</v>
      </c>
      <c r="AB21" s="113">
        <f t="shared" si="9"/>
        <v>0.12594314124913811</v>
      </c>
      <c r="AC21" s="114">
        <f t="shared" si="3"/>
        <v>7.9467146371176422E-3</v>
      </c>
      <c r="AD21" s="98">
        <v>32217.543765402625</v>
      </c>
      <c r="AE21" s="8">
        <v>22421.061860677783</v>
      </c>
      <c r="AF21" s="8">
        <v>870.25346923190386</v>
      </c>
      <c r="AG21" s="8">
        <v>1910.7599999999998</v>
      </c>
      <c r="AH21" s="8">
        <v>5.5697216827834648</v>
      </c>
      <c r="AI21" s="8">
        <v>2146.818665146392</v>
      </c>
      <c r="AJ21" s="8">
        <v>0.22090042279832875</v>
      </c>
      <c r="AK21" s="8">
        <v>71.322765729830863</v>
      </c>
      <c r="AL21" s="8">
        <v>24.065039728331772</v>
      </c>
      <c r="AM21" s="8">
        <v>24.945803191061543</v>
      </c>
      <c r="AN21" s="8">
        <v>102.17268690249257</v>
      </c>
      <c r="AO21" s="8">
        <v>24.218964122669021</v>
      </c>
      <c r="AP21" s="8">
        <v>3.5077448325357308</v>
      </c>
      <c r="AQ21" s="8">
        <v>372.35634881598958</v>
      </c>
      <c r="AR21" s="8">
        <v>1243.801400565744</v>
      </c>
      <c r="AS21" s="8">
        <v>1364.580322589597</v>
      </c>
      <c r="AT21" s="8">
        <v>748.79987151556486</v>
      </c>
      <c r="AU21" s="8">
        <v>644.46827866996034</v>
      </c>
      <c r="AV21" s="8">
        <v>76.822414084424366</v>
      </c>
      <c r="AW21" s="87">
        <v>20355.659000863878</v>
      </c>
      <c r="AX21" s="87">
        <v>2935.6563290458103</v>
      </c>
      <c r="AY21" s="9">
        <v>59.113153979220542</v>
      </c>
    </row>
    <row r="22" spans="2:51" x14ac:dyDescent="0.35">
      <c r="B22" s="12">
        <f t="shared" si="4"/>
        <v>2036</v>
      </c>
      <c r="C22" s="92">
        <v>5.91E-2</v>
      </c>
      <c r="D22" s="115">
        <f t="shared" ref="D22:R39" si="32">AD22/AD21-1</f>
        <v>4.0999999999999925E-3</v>
      </c>
      <c r="E22" s="116">
        <f t="shared" si="32"/>
        <v>5.9807057523573182E-3</v>
      </c>
      <c r="F22" s="116">
        <f t="shared" si="32"/>
        <v>5.9807057523573182E-3</v>
      </c>
      <c r="G22" s="116">
        <f t="shared" si="32"/>
        <v>-9.0016537922077422E-4</v>
      </c>
      <c r="H22" s="116">
        <f t="shared" si="32"/>
        <v>-0.13738005906937634</v>
      </c>
      <c r="I22" s="116">
        <f t="shared" si="32"/>
        <v>0</v>
      </c>
      <c r="J22" s="116">
        <f t="shared" si="32"/>
        <v>-0.15811965811965811</v>
      </c>
      <c r="K22" s="116">
        <f t="shared" si="32"/>
        <v>-6.6037080758280631E-2</v>
      </c>
      <c r="L22" s="116">
        <f t="shared" si="32"/>
        <v>-5.5325852356270078E-2</v>
      </c>
      <c r="M22" s="116">
        <f t="shared" si="32"/>
        <v>-6.0000000000000053E-3</v>
      </c>
      <c r="N22" s="116">
        <f t="shared" si="32"/>
        <v>-3.5688520218699948E-2</v>
      </c>
      <c r="O22" s="116">
        <f t="shared" si="32"/>
        <v>-0.12218119257982074</v>
      </c>
      <c r="P22" s="116">
        <f t="shared" si="32"/>
        <v>-5.2722512691943724E-2</v>
      </c>
      <c r="Q22" s="116">
        <f t="shared" si="32"/>
        <v>-1.0961296600153769E-2</v>
      </c>
      <c r="R22" s="116">
        <f t="shared" si="32"/>
        <v>5.9807057523575402E-3</v>
      </c>
      <c r="S22" s="116">
        <f t="shared" ref="S22:S53" si="33">AS22/AS21-1</f>
        <v>5.9807057523573182E-3</v>
      </c>
      <c r="T22" s="117">
        <f t="shared" ref="T22:T53" si="34">AT22/AT21-1</f>
        <v>-2.8509286337888851E-3</v>
      </c>
      <c r="U22" s="116">
        <f t="shared" si="27"/>
        <v>-2.8509286337889961E-3</v>
      </c>
      <c r="V22" s="116">
        <f t="shared" si="28"/>
        <v>-2.850928633788663E-3</v>
      </c>
      <c r="W22" s="116">
        <f t="shared" si="29"/>
        <v>6.9043661416052782E-3</v>
      </c>
      <c r="X22" s="116">
        <f t="shared" si="30"/>
        <v>-4.2389812790921688E-4</v>
      </c>
      <c r="Y22" s="116">
        <f t="shared" si="31"/>
        <v>1.5380253823791268E-2</v>
      </c>
      <c r="Z22" s="112">
        <f t="shared" si="8"/>
        <v>0.72429297363679546</v>
      </c>
      <c r="AA22" s="113">
        <f t="shared" si="2"/>
        <v>0.11557847695589989</v>
      </c>
      <c r="AB22" s="113">
        <f t="shared" si="9"/>
        <v>0.12537571376091983</v>
      </c>
      <c r="AC22" s="114">
        <f t="shared" si="3"/>
        <v>7.4882468404486079E-3</v>
      </c>
      <c r="AD22" s="98">
        <v>32349.635694840777</v>
      </c>
      <c r="AE22" s="8">
        <v>22555.155634321898</v>
      </c>
      <c r="AF22" s="8">
        <v>875.45819916134803</v>
      </c>
      <c r="AG22" s="8">
        <v>1909.04</v>
      </c>
      <c r="AH22" s="8">
        <v>4.8045529890026861</v>
      </c>
      <c r="AI22" s="8">
        <v>2146.818665146392</v>
      </c>
      <c r="AJ22" s="8">
        <v>0.18597172346696908</v>
      </c>
      <c r="AK22" s="8">
        <v>66.61281848942609</v>
      </c>
      <c r="AL22" s="8">
        <v>22.733620893374315</v>
      </c>
      <c r="AM22" s="8">
        <v>24.796128371915174</v>
      </c>
      <c r="AN22" s="8">
        <v>98.526294900174065</v>
      </c>
      <c r="AO22" s="8">
        <v>21.259862203113428</v>
      </c>
      <c r="AP22" s="8">
        <v>3.3228077110822656</v>
      </c>
      <c r="AQ22" s="8">
        <v>368.27484043566722</v>
      </c>
      <c r="AR22" s="8">
        <v>1251.2402107568978</v>
      </c>
      <c r="AS22" s="8">
        <v>1372.7414759744622</v>
      </c>
      <c r="AT22" s="8">
        <v>746.66509652088371</v>
      </c>
      <c r="AU22" s="8">
        <v>642.63094560073148</v>
      </c>
      <c r="AV22" s="8">
        <v>76.603398864394308</v>
      </c>
      <c r="AW22" s="87">
        <v>20496.201923659504</v>
      </c>
      <c r="AX22" s="87">
        <v>2934.4119098237429</v>
      </c>
      <c r="AY22" s="9">
        <v>60.022329291745812</v>
      </c>
    </row>
    <row r="23" spans="2:51" x14ac:dyDescent="0.35">
      <c r="B23" s="12">
        <f t="shared" si="4"/>
        <v>2037</v>
      </c>
      <c r="C23" s="92">
        <v>5.6799999999999996E-2</v>
      </c>
      <c r="D23" s="115">
        <f t="shared" si="32"/>
        <v>3.5000000000000586E-3</v>
      </c>
      <c r="E23" s="116">
        <f t="shared" si="32"/>
        <v>5.1369194399961682E-3</v>
      </c>
      <c r="F23" s="116">
        <f t="shared" si="32"/>
        <v>5.1369194399961682E-3</v>
      </c>
      <c r="G23" s="116">
        <f t="shared" si="32"/>
        <v>-9.2192934668744453E-4</v>
      </c>
      <c r="H23" s="116">
        <f t="shared" si="32"/>
        <v>-0.14139701125719428</v>
      </c>
      <c r="I23" s="116">
        <f t="shared" si="32"/>
        <v>0</v>
      </c>
      <c r="J23" s="116">
        <f t="shared" si="32"/>
        <v>-0.17766497461928932</v>
      </c>
      <c r="K23" s="116">
        <f t="shared" si="32"/>
        <v>-6.6453531598512972E-2</v>
      </c>
      <c r="L23" s="116">
        <f t="shared" si="32"/>
        <v>-5.5915195495720549E-2</v>
      </c>
      <c r="M23" s="116">
        <f t="shared" si="32"/>
        <v>-6.0000000000001164E-3</v>
      </c>
      <c r="N23" s="116">
        <f t="shared" si="32"/>
        <v>-3.8502585174000181E-2</v>
      </c>
      <c r="O23" s="116">
        <f t="shared" si="32"/>
        <v>-0.13220074719249453</v>
      </c>
      <c r="P23" s="116">
        <f t="shared" si="32"/>
        <v>-5.9740404774252576E-2</v>
      </c>
      <c r="Q23" s="116">
        <f t="shared" si="32"/>
        <v>-1.0642429880414861E-2</v>
      </c>
      <c r="R23" s="116">
        <f t="shared" si="32"/>
        <v>5.1369194399961682E-3</v>
      </c>
      <c r="S23" s="116">
        <f t="shared" si="33"/>
        <v>5.1369194399963902E-3</v>
      </c>
      <c r="T23" s="117">
        <f t="shared" si="34"/>
        <v>-1.6452931670222215E-3</v>
      </c>
      <c r="U23" s="116">
        <f t="shared" si="27"/>
        <v>-1.6452931670224435E-3</v>
      </c>
      <c r="V23" s="116">
        <f t="shared" si="28"/>
        <v>-1.6452931670223325E-3</v>
      </c>
      <c r="W23" s="116">
        <f t="shared" si="29"/>
        <v>5.9344914413548278E-3</v>
      </c>
      <c r="X23" s="116">
        <f t="shared" si="30"/>
        <v>-4.3394017033304699E-4</v>
      </c>
      <c r="Y23" s="116">
        <f t="shared" si="31"/>
        <v>1.2335190367843474E-2</v>
      </c>
      <c r="Z23" s="112">
        <f t="shared" si="8"/>
        <v>0.72547444772628078</v>
      </c>
      <c r="AA23" s="113">
        <f t="shared" si="2"/>
        <v>0.11543200602331578</v>
      </c>
      <c r="AB23" s="113">
        <f t="shared" si="9"/>
        <v>0.12488421345524144</v>
      </c>
      <c r="AC23" s="114">
        <f t="shared" si="3"/>
        <v>7.0505337485767296E-3</v>
      </c>
      <c r="AD23" s="98">
        <v>32462.859419772722</v>
      </c>
      <c r="AE23" s="8">
        <v>22671.019651771985</v>
      </c>
      <c r="AF23" s="8">
        <v>879.95535740352409</v>
      </c>
      <c r="AG23" s="8">
        <v>1907.2799999999997</v>
      </c>
      <c r="AH23" s="8">
        <v>4.1252035559308871</v>
      </c>
      <c r="AI23" s="8">
        <v>2146.818665146392</v>
      </c>
      <c r="AJ23" s="8">
        <v>0.15293106193730452</v>
      </c>
      <c r="AK23" s="8">
        <v>62.186161451073005</v>
      </c>
      <c r="AL23" s="8">
        <v>21.462466036795693</v>
      </c>
      <c r="AM23" s="8">
        <v>24.647351601683681</v>
      </c>
      <c r="AN23" s="8">
        <v>94.732777838901455</v>
      </c>
      <c r="AO23" s="8">
        <v>18.449292534652361</v>
      </c>
      <c r="AP23" s="8">
        <v>3.1243018334352035</v>
      </c>
      <c r="AQ23" s="8">
        <v>364.35550126960965</v>
      </c>
      <c r="AR23" s="8">
        <v>1257.6677309196398</v>
      </c>
      <c r="AS23" s="8">
        <v>1379.7931383484847</v>
      </c>
      <c r="AT23" s="8">
        <v>745.43661353952393</v>
      </c>
      <c r="AU23" s="8">
        <v>641.57362929701742</v>
      </c>
      <c r="AV23" s="8">
        <v>76.477363815672035</v>
      </c>
      <c r="AW23" s="87">
        <v>20617.836458555743</v>
      </c>
      <c r="AX23" s="87">
        <v>2933.1385506197666</v>
      </c>
      <c r="AY23" s="9">
        <v>60.76271614988088</v>
      </c>
    </row>
    <row r="24" spans="2:51" x14ac:dyDescent="0.35">
      <c r="B24" s="12">
        <f t="shared" si="4"/>
        <v>2038</v>
      </c>
      <c r="C24" s="92">
        <v>5.45E-2</v>
      </c>
      <c r="D24" s="115">
        <f t="shared" si="32"/>
        <v>3.6000000000000476E-3</v>
      </c>
      <c r="E24" s="116">
        <f t="shared" si="32"/>
        <v>5.1543792772164032E-3</v>
      </c>
      <c r="F24" s="116">
        <f t="shared" si="32"/>
        <v>5.1543792772164032E-3</v>
      </c>
      <c r="G24" s="116">
        <f t="shared" si="32"/>
        <v>-7.2354347552516796E-4</v>
      </c>
      <c r="H24" s="116">
        <f t="shared" si="32"/>
        <v>-0.15119233173782132</v>
      </c>
      <c r="I24" s="116">
        <f t="shared" si="32"/>
        <v>0</v>
      </c>
      <c r="J24" s="116">
        <f t="shared" si="32"/>
        <v>-0.16049382716049376</v>
      </c>
      <c r="K24" s="116">
        <f t="shared" si="32"/>
        <v>-6.6485083066532891E-2</v>
      </c>
      <c r="L24" s="116">
        <f t="shared" si="32"/>
        <v>-5.7257895939836989E-2</v>
      </c>
      <c r="M24" s="116">
        <f t="shared" si="32"/>
        <v>-6.0000000000000053E-3</v>
      </c>
      <c r="N24" s="116">
        <f t="shared" si="32"/>
        <v>-4.1484866957056221E-2</v>
      </c>
      <c r="O24" s="116">
        <f t="shared" si="32"/>
        <v>-0.14779793547385933</v>
      </c>
      <c r="P24" s="116">
        <f t="shared" si="32"/>
        <v>-7.0211384865448534E-2</v>
      </c>
      <c r="Q24" s="116">
        <f t="shared" si="32"/>
        <v>-1.028856670327194E-2</v>
      </c>
      <c r="R24" s="116">
        <f t="shared" si="32"/>
        <v>5.1543792772164032E-3</v>
      </c>
      <c r="S24" s="116">
        <f t="shared" si="33"/>
        <v>5.1543792772161812E-3</v>
      </c>
      <c r="T24" s="117">
        <f t="shared" si="34"/>
        <v>-5.451521197494813E-4</v>
      </c>
      <c r="U24" s="116">
        <f t="shared" si="27"/>
        <v>-5.4515211974937028E-4</v>
      </c>
      <c r="V24" s="116">
        <f t="shared" si="28"/>
        <v>-5.4515211974937028E-4</v>
      </c>
      <c r="W24" s="116">
        <f t="shared" si="29"/>
        <v>5.9360780733417329E-3</v>
      </c>
      <c r="X24" s="116">
        <f t="shared" si="30"/>
        <v>-3.4039625425619224E-4</v>
      </c>
      <c r="Y24" s="116">
        <f t="shared" si="31"/>
        <v>9.2901269118956797E-3</v>
      </c>
      <c r="Z24" s="112">
        <f t="shared" si="8"/>
        <v>0.7265980651512467</v>
      </c>
      <c r="AA24" s="113">
        <f t="shared" si="2"/>
        <v>0.11530767381260969</v>
      </c>
      <c r="AB24" s="113">
        <f t="shared" si="9"/>
        <v>0.12439388534950734</v>
      </c>
      <c r="AC24" s="114">
        <f t="shared" si="3"/>
        <v>6.6251295888116587E-3</v>
      </c>
      <c r="AD24" s="98">
        <v>32579.725713683907</v>
      </c>
      <c r="AE24" s="8">
        <v>22787.874685658444</v>
      </c>
      <c r="AF24" s="8">
        <v>884.49098106260033</v>
      </c>
      <c r="AG24" s="8">
        <v>1905.9</v>
      </c>
      <c r="AH24" s="8">
        <v>3.5015044114165441</v>
      </c>
      <c r="AI24" s="8">
        <v>2146.818665146392</v>
      </c>
      <c r="AJ24" s="8">
        <v>0.128386570515268</v>
      </c>
      <c r="AK24" s="8">
        <v>58.051709341409591</v>
      </c>
      <c r="AL24" s="8">
        <v>20.233570389848559</v>
      </c>
      <c r="AM24" s="8">
        <v>24.499467492073578</v>
      </c>
      <c r="AN24" s="8">
        <v>90.802801153782269</v>
      </c>
      <c r="AO24" s="8">
        <v>15.722525187077457</v>
      </c>
      <c r="AP24" s="8">
        <v>2.9049402749720579</v>
      </c>
      <c r="AQ24" s="8">
        <v>360.60680539109319</v>
      </c>
      <c r="AR24" s="8">
        <v>1264.1502274095158</v>
      </c>
      <c r="AS24" s="8">
        <v>1386.9051155076331</v>
      </c>
      <c r="AT24" s="8">
        <v>745.03023718951397</v>
      </c>
      <c r="AU24" s="8">
        <v>641.22387407303086</v>
      </c>
      <c r="AV24" s="8">
        <v>76.435672018675078</v>
      </c>
      <c r="AW24" s="87">
        <v>20740.225545477122</v>
      </c>
      <c r="AX24" s="87">
        <v>2932.1401212439214</v>
      </c>
      <c r="AY24" s="9">
        <v>61.327209494424764</v>
      </c>
    </row>
    <row r="25" spans="2:51" x14ac:dyDescent="0.35">
      <c r="B25" s="12">
        <f t="shared" si="4"/>
        <v>2039</v>
      </c>
      <c r="C25" s="92">
        <v>5.2300000000000006E-2</v>
      </c>
      <c r="D25" s="115">
        <f t="shared" si="32"/>
        <v>3.8000000000000256E-3</v>
      </c>
      <c r="E25" s="116">
        <f t="shared" si="32"/>
        <v>5.3184762865843282E-3</v>
      </c>
      <c r="F25" s="116">
        <f t="shared" si="32"/>
        <v>5.3184762865841062E-3</v>
      </c>
      <c r="G25" s="116">
        <f t="shared" si="32"/>
        <v>-5.6666141980188378E-4</v>
      </c>
      <c r="H25" s="116">
        <f t="shared" si="32"/>
        <v>-0.16876350548197538</v>
      </c>
      <c r="I25" s="116">
        <f t="shared" si="32"/>
        <v>0</v>
      </c>
      <c r="J25" s="116">
        <f t="shared" si="32"/>
        <v>-0.16176470588235303</v>
      </c>
      <c r="K25" s="116">
        <f t="shared" si="32"/>
        <v>-6.7210401487876714E-2</v>
      </c>
      <c r="L25" s="116">
        <f t="shared" si="32"/>
        <v>-5.6266456785271535E-2</v>
      </c>
      <c r="M25" s="116">
        <f t="shared" si="32"/>
        <v>-6.0000000000000053E-3</v>
      </c>
      <c r="N25" s="116">
        <f t="shared" si="32"/>
        <v>-4.3340796128082948E-2</v>
      </c>
      <c r="O25" s="116">
        <f t="shared" si="32"/>
        <v>-0.1800691257221515</v>
      </c>
      <c r="P25" s="116">
        <f t="shared" si="32"/>
        <v>-7.6118766780905123E-2</v>
      </c>
      <c r="Q25" s="116">
        <f t="shared" si="32"/>
        <v>-1.003234794911867E-2</v>
      </c>
      <c r="R25" s="116">
        <f t="shared" si="32"/>
        <v>5.3184762865843282E-3</v>
      </c>
      <c r="S25" s="116">
        <f t="shared" si="33"/>
        <v>5.3184762865845503E-3</v>
      </c>
      <c r="T25" s="117">
        <f t="shared" si="34"/>
        <v>2.8179231069680455E-4</v>
      </c>
      <c r="U25" s="116">
        <f t="shared" si="27"/>
        <v>2.8179231069702659E-4</v>
      </c>
      <c r="V25" s="116">
        <f t="shared" si="28"/>
        <v>2.8179231069636046E-4</v>
      </c>
      <c r="W25" s="116">
        <f t="shared" si="29"/>
        <v>6.1080480865343123E-3</v>
      </c>
      <c r="X25" s="116">
        <f t="shared" si="30"/>
        <v>-2.6648777999016549E-4</v>
      </c>
      <c r="Y25" s="116">
        <f t="shared" si="31"/>
        <v>6.2450634559478857E-3</v>
      </c>
      <c r="Z25" s="112">
        <f t="shared" si="8"/>
        <v>0.72769721033137236</v>
      </c>
      <c r="AA25" s="113">
        <f t="shared" si="2"/>
        <v>0.11519809403980903</v>
      </c>
      <c r="AB25" s="113">
        <f t="shared" si="9"/>
        <v>0.1238899540736762</v>
      </c>
      <c r="AC25" s="114">
        <f t="shared" si="3"/>
        <v>6.2090650200876439E-3</v>
      </c>
      <c r="AD25" s="98">
        <v>32703.528671395907</v>
      </c>
      <c r="AE25" s="8">
        <v>22909.071456795773</v>
      </c>
      <c r="AF25" s="8">
        <v>889.19512537107937</v>
      </c>
      <c r="AG25" s="8">
        <v>1904.8199999999997</v>
      </c>
      <c r="AH25" s="8">
        <v>2.910578252485287</v>
      </c>
      <c r="AI25" s="8">
        <v>2146.818665146392</v>
      </c>
      <c r="AJ25" s="8">
        <v>0.1076181546966217</v>
      </c>
      <c r="AK25" s="8">
        <v>54.150030649515926</v>
      </c>
      <c r="AL25" s="8">
        <v>19.095099075896396</v>
      </c>
      <c r="AM25" s="8">
        <v>24.352470687121137</v>
      </c>
      <c r="AN25" s="8">
        <v>86.867335461117335</v>
      </c>
      <c r="AO25" s="8">
        <v>12.891383822495913</v>
      </c>
      <c r="AP25" s="8">
        <v>2.6838198036690013</v>
      </c>
      <c r="AQ25" s="8">
        <v>356.9890724465896</v>
      </c>
      <c r="AR25" s="8">
        <v>1270.8735804166736</v>
      </c>
      <c r="AS25" s="8">
        <v>1394.2813374762031</v>
      </c>
      <c r="AT25" s="8">
        <v>745.24018098159058</v>
      </c>
      <c r="AU25" s="8">
        <v>641.40456603018004</v>
      </c>
      <c r="AV25" s="8">
        <v>76.45721100331285</v>
      </c>
      <c r="AW25" s="87">
        <v>20866.907840434462</v>
      </c>
      <c r="AX25" s="87">
        <v>2931.3587417323911</v>
      </c>
      <c r="AY25" s="9">
        <v>61.710201809293658</v>
      </c>
    </row>
    <row r="26" spans="2:51" x14ac:dyDescent="0.35">
      <c r="B26" s="12">
        <f t="shared" si="4"/>
        <v>2040</v>
      </c>
      <c r="C26" s="92">
        <v>0.05</v>
      </c>
      <c r="D26" s="115">
        <f t="shared" si="32"/>
        <v>3.2000000000000917E-3</v>
      </c>
      <c r="E26" s="116">
        <f t="shared" si="32"/>
        <v>4.5250384150907763E-3</v>
      </c>
      <c r="F26" s="116">
        <f t="shared" si="32"/>
        <v>4.5250384150907763E-3</v>
      </c>
      <c r="G26" s="116">
        <f t="shared" si="32"/>
        <v>-5.0398462846890091E-4</v>
      </c>
      <c r="H26" s="116">
        <f t="shared" si="32"/>
        <v>-0.19173754031404988</v>
      </c>
      <c r="I26" s="116">
        <f t="shared" si="32"/>
        <v>0</v>
      </c>
      <c r="J26" s="116">
        <f t="shared" si="32"/>
        <v>-0.14912280701754388</v>
      </c>
      <c r="K26" s="116">
        <f t="shared" si="32"/>
        <v>-7.0150728031023624E-2</v>
      </c>
      <c r="L26" s="116">
        <f t="shared" si="32"/>
        <v>-5.5925137343613263E-2</v>
      </c>
      <c r="M26" s="116">
        <f t="shared" si="32"/>
        <v>-5.9999999999997833E-3</v>
      </c>
      <c r="N26" s="116">
        <f t="shared" si="32"/>
        <v>-4.4999182072380517E-2</v>
      </c>
      <c r="O26" s="116">
        <f t="shared" si="32"/>
        <v>-0.22485442391356258</v>
      </c>
      <c r="P26" s="116">
        <f t="shared" si="32"/>
        <v>-8.8850349085779268E-2</v>
      </c>
      <c r="Q26" s="116">
        <f t="shared" si="32"/>
        <v>-9.7203259578223511E-3</v>
      </c>
      <c r="R26" s="116">
        <f t="shared" si="32"/>
        <v>4.5250384150905543E-3</v>
      </c>
      <c r="S26" s="116">
        <f t="shared" si="33"/>
        <v>4.5250384150907763E-3</v>
      </c>
      <c r="T26" s="117">
        <f t="shared" si="34"/>
        <v>8.3258721246459721E-4</v>
      </c>
      <c r="U26" s="116">
        <f t="shared" si="27"/>
        <v>8.3258721246437517E-4</v>
      </c>
      <c r="V26" s="116">
        <f t="shared" si="28"/>
        <v>8.3258721246481926E-4</v>
      </c>
      <c r="W26" s="116">
        <f t="shared" si="29"/>
        <v>5.1939957223876565E-3</v>
      </c>
      <c r="X26" s="116">
        <f t="shared" si="30"/>
        <v>-2.3694116858397063E-4</v>
      </c>
      <c r="Y26" s="116">
        <f t="shared" si="31"/>
        <v>3.2000000000000917E-3</v>
      </c>
      <c r="Z26" s="112">
        <f t="shared" si="8"/>
        <v>0.72865836140617624</v>
      </c>
      <c r="AA26" s="113">
        <f t="shared" si="2"/>
        <v>0.11511136951962986</v>
      </c>
      <c r="AB26" s="113">
        <f t="shared" si="9"/>
        <v>0.12346550981178443</v>
      </c>
      <c r="AC26" s="114">
        <f t="shared" si="3"/>
        <v>5.8042062587814131E-3</v>
      </c>
      <c r="AD26" s="98">
        <v>32808.179963144379</v>
      </c>
      <c r="AE26" s="8">
        <v>23012.735885191832</v>
      </c>
      <c r="AF26" s="8">
        <v>893.21876747189503</v>
      </c>
      <c r="AG26" s="8">
        <v>1903.8599999999997</v>
      </c>
      <c r="AH26" s="8">
        <v>2.3525111374621925</v>
      </c>
      <c r="AI26" s="8">
        <v>2146.818665146392</v>
      </c>
      <c r="AJ26" s="8">
        <v>9.1569833382213195E-2</v>
      </c>
      <c r="AK26" s="8">
        <v>50.351366576550141</v>
      </c>
      <c r="AL26" s="8">
        <v>18.027203037486988</v>
      </c>
      <c r="AM26" s="8">
        <v>24.206355862998414</v>
      </c>
      <c r="AN26" s="8">
        <v>82.958376416559958</v>
      </c>
      <c r="AO26" s="8">
        <v>9.9926991396399742</v>
      </c>
      <c r="AP26" s="8">
        <v>2.445361477229683</v>
      </c>
      <c r="AQ26" s="8">
        <v>353.51902229902811</v>
      </c>
      <c r="AR26" s="8">
        <v>1276.6243321887828</v>
      </c>
      <c r="AS26" s="8">
        <v>1400.5905140897271</v>
      </c>
      <c r="AT26" s="8">
        <v>745.86065842649066</v>
      </c>
      <c r="AU26" s="8">
        <v>641.93859126987309</v>
      </c>
      <c r="AV26" s="8">
        <v>76.520868299494936</v>
      </c>
      <c r="AW26" s="87">
        <v>20975.290470497137</v>
      </c>
      <c r="AX26" s="87">
        <v>2930.6641821665862</v>
      </c>
      <c r="AY26" s="9">
        <v>61.907674455083402</v>
      </c>
    </row>
    <row r="27" spans="2:51" x14ac:dyDescent="0.35">
      <c r="B27" s="12">
        <f t="shared" si="4"/>
        <v>2041</v>
      </c>
      <c r="C27" s="92">
        <v>0.05</v>
      </c>
      <c r="D27" s="115">
        <f t="shared" si="32"/>
        <v>2.9999999999974492E-4</v>
      </c>
      <c r="E27" s="116">
        <f t="shared" si="32"/>
        <v>9.2153937398387065E-4</v>
      </c>
      <c r="F27" s="116">
        <f t="shared" si="32"/>
        <v>9.2153937398387065E-4</v>
      </c>
      <c r="G27" s="116">
        <f t="shared" si="32"/>
        <v>-3.46664145472797E-4</v>
      </c>
      <c r="H27" s="116">
        <f t="shared" si="32"/>
        <v>-0.21783090500231694</v>
      </c>
      <c r="I27" s="116">
        <f t="shared" si="32"/>
        <v>0</v>
      </c>
      <c r="J27" s="116">
        <f t="shared" si="32"/>
        <v>-0.14432989690721654</v>
      </c>
      <c r="K27" s="116">
        <f t="shared" si="32"/>
        <v>-7.6623453268546027E-2</v>
      </c>
      <c r="L27" s="116">
        <f t="shared" si="32"/>
        <v>-5.5683846030696205E-2</v>
      </c>
      <c r="M27" s="116">
        <f t="shared" si="32"/>
        <v>-6.0000000000000053E-3</v>
      </c>
      <c r="N27" s="116">
        <f t="shared" si="32"/>
        <v>-4.7128417256026345E-2</v>
      </c>
      <c r="O27" s="116">
        <f t="shared" si="32"/>
        <v>-0.28852056267189186</v>
      </c>
      <c r="P27" s="116">
        <f t="shared" si="32"/>
        <v>-0.10624873099556398</v>
      </c>
      <c r="Q27" s="116">
        <f t="shared" si="32"/>
        <v>-9.4185332912409825E-3</v>
      </c>
      <c r="R27" s="116">
        <f t="shared" si="32"/>
        <v>9.215393739836486E-4</v>
      </c>
      <c r="S27" s="116">
        <f t="shared" si="33"/>
        <v>9.2153937398387065E-4</v>
      </c>
      <c r="T27" s="117">
        <f t="shared" si="34"/>
        <v>1.2067348625144358E-3</v>
      </c>
      <c r="U27" s="116">
        <f t="shared" si="27"/>
        <v>1.2067348625142138E-3</v>
      </c>
      <c r="V27" s="116">
        <f t="shared" si="28"/>
        <v>1.2067348625146579E-3</v>
      </c>
      <c r="W27" s="116">
        <f t="shared" si="29"/>
        <v>1.0730620497607646E-3</v>
      </c>
      <c r="X27" s="116">
        <f t="shared" si="30"/>
        <v>-1.6293565956704281E-4</v>
      </c>
      <c r="Y27" s="116">
        <f t="shared" si="31"/>
        <v>2.9999999999996696E-4</v>
      </c>
      <c r="Z27" s="112">
        <f t="shared" si="8"/>
        <v>0.72911111544176221</v>
      </c>
      <c r="AA27" s="113">
        <f t="shared" si="2"/>
        <v>0.11507799169837579</v>
      </c>
      <c r="AB27" s="113">
        <f t="shared" si="9"/>
        <v>0.12340837036639957</v>
      </c>
      <c r="AC27" s="114">
        <f t="shared" si="3"/>
        <v>5.4189739070194852E-3</v>
      </c>
      <c r="AD27" s="98">
        <v>32818.022417133318</v>
      </c>
      <c r="AE27" s="8">
        <v>23033.943027413126</v>
      </c>
      <c r="AF27" s="8">
        <v>894.04190373570179</v>
      </c>
      <c r="AG27" s="8">
        <v>1903.1999999999998</v>
      </c>
      <c r="AH27" s="8">
        <v>1.8400615073607731</v>
      </c>
      <c r="AI27" s="8">
        <v>2146.818665146392</v>
      </c>
      <c r="AJ27" s="8">
        <v>7.8353568770347368E-2</v>
      </c>
      <c r="AK27" s="8">
        <v>46.493270992664421</v>
      </c>
      <c r="AL27" s="8">
        <v>17.023379039183464</v>
      </c>
      <c r="AM27" s="8">
        <v>24.061117727820424</v>
      </c>
      <c r="AN27" s="8">
        <v>79.048679437917826</v>
      </c>
      <c r="AO27" s="8">
        <v>7.1095999612601197</v>
      </c>
      <c r="AP27" s="8">
        <v>2.1855449234485915</v>
      </c>
      <c r="AQ27" s="8">
        <v>350.18939161841774</v>
      </c>
      <c r="AR27" s="8">
        <v>1277.8007917766804</v>
      </c>
      <c r="AS27" s="8">
        <v>1401.881213395289</v>
      </c>
      <c r="AT27" s="8">
        <v>746.76071448559185</v>
      </c>
      <c r="AU27" s="8">
        <v>642.71324094755175</v>
      </c>
      <c r="AV27" s="8">
        <v>76.613208698981822</v>
      </c>
      <c r="AW27" s="87">
        <v>20997.798258683735</v>
      </c>
      <c r="AX27" s="87">
        <v>2930.1866724650954</v>
      </c>
      <c r="AY27" s="9">
        <v>61.926246757419925</v>
      </c>
    </row>
    <row r="28" spans="2:51" x14ac:dyDescent="0.35">
      <c r="B28" s="12">
        <f t="shared" si="4"/>
        <v>2042</v>
      </c>
      <c r="C28" s="92">
        <v>0.05</v>
      </c>
      <c r="D28" s="115">
        <f t="shared" si="32"/>
        <v>0</v>
      </c>
      <c r="E28" s="116">
        <f t="shared" si="32"/>
        <v>5.3459466315786131E-4</v>
      </c>
      <c r="F28" s="116">
        <f t="shared" si="32"/>
        <v>5.3459466315808335E-4</v>
      </c>
      <c r="G28" s="116">
        <f t="shared" si="32"/>
        <v>-2.6271542664990655E-4</v>
      </c>
      <c r="H28" s="116">
        <f t="shared" si="32"/>
        <v>-0.24372869985449586</v>
      </c>
      <c r="I28" s="116">
        <f t="shared" si="32"/>
        <v>0</v>
      </c>
      <c r="J28" s="116">
        <f t="shared" si="32"/>
        <v>-0.15662650602409656</v>
      </c>
      <c r="K28" s="116">
        <f t="shared" si="32"/>
        <v>-8.2683539988921417E-2</v>
      </c>
      <c r="L28" s="116">
        <f t="shared" si="32"/>
        <v>-5.7885134436529984E-2</v>
      </c>
      <c r="M28" s="116">
        <f t="shared" si="32"/>
        <v>-6.0000000000000053E-3</v>
      </c>
      <c r="N28" s="116">
        <f t="shared" si="32"/>
        <v>-4.8050292633839531E-2</v>
      </c>
      <c r="O28" s="116">
        <f t="shared" si="32"/>
        <v>-0.43978113759544812</v>
      </c>
      <c r="P28" s="116">
        <f t="shared" si="32"/>
        <v>-0.12037414714081807</v>
      </c>
      <c r="Q28" s="116">
        <f t="shared" si="32"/>
        <v>-9.1036153570210887E-3</v>
      </c>
      <c r="R28" s="116">
        <f t="shared" si="32"/>
        <v>5.3459466315808335E-4</v>
      </c>
      <c r="S28" s="116">
        <f t="shared" si="33"/>
        <v>5.3459466315808335E-4</v>
      </c>
      <c r="T28" s="117">
        <f t="shared" si="34"/>
        <v>1.3625514088282387E-3</v>
      </c>
      <c r="U28" s="116">
        <f t="shared" si="27"/>
        <v>1.3625514088280166E-3</v>
      </c>
      <c r="V28" s="116">
        <f t="shared" si="28"/>
        <v>1.3625514088282387E-3</v>
      </c>
      <c r="W28" s="116">
        <f t="shared" si="29"/>
        <v>6.2642390674128023E-4</v>
      </c>
      <c r="X28" s="116">
        <f t="shared" si="30"/>
        <v>-1.2345622115361721E-4</v>
      </c>
      <c r="Y28" s="116">
        <f t="shared" si="31"/>
        <v>0</v>
      </c>
      <c r="Z28" s="112">
        <f t="shared" si="8"/>
        <v>0.72950089435292642</v>
      </c>
      <c r="AA28" s="113">
        <f t="shared" si="2"/>
        <v>0.11505550570115396</v>
      </c>
      <c r="AB28" s="113">
        <f t="shared" si="9"/>
        <v>0.12339313483533541</v>
      </c>
      <c r="AC28" s="114">
        <f t="shared" si="3"/>
        <v>5.0343435764534875E-3</v>
      </c>
      <c r="AD28" s="98">
        <v>32818.022417133318</v>
      </c>
      <c r="AE28" s="8">
        <v>23046.256850427064</v>
      </c>
      <c r="AF28" s="8">
        <v>894.51985376607854</v>
      </c>
      <c r="AG28" s="8">
        <v>1902.6999999999998</v>
      </c>
      <c r="AH28" s="8">
        <v>1.3915857085194281</v>
      </c>
      <c r="AI28" s="8">
        <v>2146.818665146392</v>
      </c>
      <c r="AJ28" s="8">
        <v>6.6081323059329095E-2</v>
      </c>
      <c r="AK28" s="8">
        <v>42.64904276132669</v>
      </c>
      <c r="AL28" s="8">
        <v>16.037978454936322</v>
      </c>
      <c r="AM28" s="8">
        <v>23.9167510214535</v>
      </c>
      <c r="AN28" s="8">
        <v>75.250367258607298</v>
      </c>
      <c r="AO28" s="8">
        <v>3.9829320024485901</v>
      </c>
      <c r="AP28" s="8">
        <v>1.9224618172505228</v>
      </c>
      <c r="AQ28" s="8">
        <v>347.00140209501444</v>
      </c>
      <c r="AR28" s="8">
        <v>1278.4838972605432</v>
      </c>
      <c r="AS28" s="8">
        <v>1402.6306516103516</v>
      </c>
      <c r="AT28" s="8">
        <v>747.77821434917178</v>
      </c>
      <c r="AU28" s="8">
        <v>643.58897077947722</v>
      </c>
      <c r="AV28" s="8">
        <v>76.717598134429466</v>
      </c>
      <c r="AW28" s="87">
        <v>21010.951781501906</v>
      </c>
      <c r="AX28" s="87">
        <v>2929.824922691238</v>
      </c>
      <c r="AY28" s="9">
        <v>61.926246757419925</v>
      </c>
    </row>
    <row r="29" spans="2:51" x14ac:dyDescent="0.35">
      <c r="B29" s="12">
        <f t="shared" si="4"/>
        <v>2043</v>
      </c>
      <c r="C29" s="92">
        <v>0.05</v>
      </c>
      <c r="D29" s="115">
        <f t="shared" si="32"/>
        <v>-8.9999999999990088E-4</v>
      </c>
      <c r="E29" s="116">
        <f t="shared" si="32"/>
        <v>-4.6048183120783737E-4</v>
      </c>
      <c r="F29" s="116">
        <f t="shared" si="32"/>
        <v>-4.6048183120783737E-4</v>
      </c>
      <c r="G29" s="116">
        <f t="shared" si="32"/>
        <v>-1.0677185052819782E-3</v>
      </c>
      <c r="H29" s="116">
        <f t="shared" si="32"/>
        <v>-0.27248358914676118</v>
      </c>
      <c r="I29" s="116">
        <f t="shared" si="32"/>
        <v>-9.0000000000023395E-4</v>
      </c>
      <c r="J29" s="116">
        <f t="shared" si="32"/>
        <v>-0.17142857142857149</v>
      </c>
      <c r="K29" s="116">
        <f t="shared" si="32"/>
        <v>-8.6490001625751933E-2</v>
      </c>
      <c r="L29" s="116">
        <f t="shared" si="32"/>
        <v>-5.8487037065247605E-2</v>
      </c>
      <c r="M29" s="116">
        <f t="shared" si="32"/>
        <v>-6.0000000000001164E-3</v>
      </c>
      <c r="N29" s="116">
        <f t="shared" si="32"/>
        <v>-5.0388900365617828E-2</v>
      </c>
      <c r="O29" s="116">
        <f t="shared" si="32"/>
        <v>-0.78076819795952579</v>
      </c>
      <c r="P29" s="116">
        <f t="shared" si="32"/>
        <v>-0.13606276300202602</v>
      </c>
      <c r="Q29" s="116">
        <f t="shared" si="32"/>
        <v>-8.8060170387123105E-3</v>
      </c>
      <c r="R29" s="116">
        <f t="shared" si="32"/>
        <v>-4.6048183120783737E-4</v>
      </c>
      <c r="S29" s="116">
        <f t="shared" si="33"/>
        <v>-4.6048183120794839E-4</v>
      </c>
      <c r="T29" s="117">
        <f t="shared" si="34"/>
        <v>1.4593792217754142E-3</v>
      </c>
      <c r="U29" s="116">
        <f t="shared" si="27"/>
        <v>1.4593792217758583E-3</v>
      </c>
      <c r="V29" s="116">
        <f t="shared" si="28"/>
        <v>1.4593792217756363E-3</v>
      </c>
      <c r="W29" s="116">
        <f t="shared" si="29"/>
        <v>-3.882055712192134E-4</v>
      </c>
      <c r="X29" s="116">
        <f t="shared" si="30"/>
        <v>-9.7880393359994766E-4</v>
      </c>
      <c r="Y29" s="116">
        <f t="shared" si="31"/>
        <v>-9.0000000000012292E-4</v>
      </c>
      <c r="Z29" s="112">
        <f t="shared" si="8"/>
        <v>0.72982181207609542</v>
      </c>
      <c r="AA29" s="113">
        <f t="shared" si="2"/>
        <v>0.11506158380856203</v>
      </c>
      <c r="AB29" s="113">
        <f t="shared" si="9"/>
        <v>0.12338340221156975</v>
      </c>
      <c r="AC29" s="114">
        <f t="shared" si="3"/>
        <v>4.6630195563965313E-3</v>
      </c>
      <c r="AD29" s="98">
        <v>32788.4861969579</v>
      </c>
      <c r="AE29" s="8">
        <v>23035.644467870094</v>
      </c>
      <c r="AF29" s="8">
        <v>894.10794362576462</v>
      </c>
      <c r="AG29" s="8">
        <v>1900.6684519999999</v>
      </c>
      <c r="AH29" s="8">
        <v>1.0124014400567156</v>
      </c>
      <c r="AI29" s="8">
        <v>2144.8865283477598</v>
      </c>
      <c r="AJ29" s="8">
        <v>5.4753096249158389E-2</v>
      </c>
      <c r="AK29" s="8">
        <v>38.96032698356278</v>
      </c>
      <c r="AL29" s="8">
        <v>15.099964614590819</v>
      </c>
      <c r="AM29" s="8">
        <v>23.773250515324776</v>
      </c>
      <c r="AN29" s="8">
        <v>71.458584000337183</v>
      </c>
      <c r="AO29" s="8">
        <v>0.87318536030147909</v>
      </c>
      <c r="AP29" s="8">
        <v>1.6608863506295206</v>
      </c>
      <c r="AQ29" s="8">
        <v>343.94570183570869</v>
      </c>
      <c r="AR29" s="8">
        <v>1277.895178654363</v>
      </c>
      <c r="AS29" s="8">
        <v>1401.9847656793897</v>
      </c>
      <c r="AT29" s="8">
        <v>748.86950633768924</v>
      </c>
      <c r="AU29" s="8">
        <v>644.52821115079689</v>
      </c>
      <c r="AV29" s="8">
        <v>76.829558203091381</v>
      </c>
      <c r="AW29" s="87">
        <v>21002.795212963709</v>
      </c>
      <c r="AX29" s="87">
        <v>2926.9571985321486</v>
      </c>
      <c r="AY29" s="9">
        <v>61.870513135338243</v>
      </c>
    </row>
    <row r="30" spans="2:51" x14ac:dyDescent="0.35">
      <c r="B30" s="12">
        <f t="shared" si="4"/>
        <v>2044</v>
      </c>
      <c r="C30" s="92">
        <v>0.05</v>
      </c>
      <c r="D30" s="115">
        <f t="shared" si="32"/>
        <v>-1.2999999999999678E-3</v>
      </c>
      <c r="E30" s="116">
        <f t="shared" si="32"/>
        <v>-9.6415995155652023E-4</v>
      </c>
      <c r="F30" s="116">
        <f t="shared" si="32"/>
        <v>-9.6415995155652023E-4</v>
      </c>
      <c r="G30" s="116">
        <f t="shared" si="32"/>
        <v>-1.4573877862208429E-3</v>
      </c>
      <c r="H30" s="116">
        <f t="shared" si="32"/>
        <v>-0.29213321846854745</v>
      </c>
      <c r="I30" s="116">
        <f t="shared" si="32"/>
        <v>-1.2999999999997458E-3</v>
      </c>
      <c r="J30" s="116">
        <f t="shared" si="32"/>
        <v>-0.15517241379310343</v>
      </c>
      <c r="K30" s="116">
        <f t="shared" si="32"/>
        <v>-8.8882109170416612E-2</v>
      </c>
      <c r="L30" s="116">
        <f t="shared" si="32"/>
        <v>-6.0306008853265647E-2</v>
      </c>
      <c r="M30" s="116">
        <f t="shared" si="32"/>
        <v>-5.9999999999998943E-3</v>
      </c>
      <c r="N30" s="116">
        <f t="shared" si="32"/>
        <v>-5.3438605083130142E-2</v>
      </c>
      <c r="O30" s="116">
        <f t="shared" si="32"/>
        <v>-1</v>
      </c>
      <c r="P30" s="116">
        <f t="shared" si="32"/>
        <v>-0.15991210881216777</v>
      </c>
      <c r="Q30" s="116">
        <f t="shared" si="32"/>
        <v>-8.5114938396305684E-3</v>
      </c>
      <c r="R30" s="116">
        <f t="shared" si="32"/>
        <v>-9.6415995155663126E-4</v>
      </c>
      <c r="S30" s="116">
        <f t="shared" si="33"/>
        <v>-9.6415995155652023E-4</v>
      </c>
      <c r="T30" s="117">
        <f t="shared" si="34"/>
        <v>9.8954386607696954E-4</v>
      </c>
      <c r="U30" s="116">
        <f t="shared" si="27"/>
        <v>9.8954386607696954E-4</v>
      </c>
      <c r="V30" s="116">
        <f t="shared" si="28"/>
        <v>9.8954386607719158E-4</v>
      </c>
      <c r="W30" s="116">
        <f t="shared" si="29"/>
        <v>-9.0705238387855935E-4</v>
      </c>
      <c r="X30" s="116">
        <f t="shared" si="30"/>
        <v>-1.3739433777202326E-3</v>
      </c>
      <c r="Y30" s="116">
        <f t="shared" si="31"/>
        <v>-1.2999999999999678E-3</v>
      </c>
      <c r="Z30" s="112">
        <f t="shared" si="8"/>
        <v>0.7300672345179926</v>
      </c>
      <c r="AA30" s="113">
        <f t="shared" si="2"/>
        <v>0.11506568259480018</v>
      </c>
      <c r="AB30" s="113">
        <f t="shared" si="9"/>
        <v>0.12337426695021586</v>
      </c>
      <c r="AC30" s="114">
        <f t="shared" si="3"/>
        <v>4.3704924109573186E-3</v>
      </c>
      <c r="AD30" s="98">
        <v>32745.861164901857</v>
      </c>
      <c r="AE30" s="8">
        <v>23013.434422015878</v>
      </c>
      <c r="AF30" s="8">
        <v>893.24588055415211</v>
      </c>
      <c r="AG30" s="8">
        <v>1897.8984410123999</v>
      </c>
      <c r="AH30" s="8">
        <v>0.71664534899075505</v>
      </c>
      <c r="AI30" s="8">
        <v>2142.0981758609082</v>
      </c>
      <c r="AJ30" s="8">
        <v>4.6256926141530368E-2</v>
      </c>
      <c r="AK30" s="8">
        <v>35.497450947294624</v>
      </c>
      <c r="AL30" s="8">
        <v>14.189346014859307</v>
      </c>
      <c r="AM30" s="8">
        <v>23.63061101223283</v>
      </c>
      <c r="AN30" s="8">
        <v>67.639936950143479</v>
      </c>
      <c r="AO30" s="8">
        <v>0</v>
      </c>
      <c r="AP30" s="8">
        <v>1.3952905118030086</v>
      </c>
      <c r="AQ30" s="8">
        <v>341.01821011336665</v>
      </c>
      <c r="AR30" s="8">
        <v>1276.6630833008171</v>
      </c>
      <c r="AS30" s="8">
        <v>1400.6330281156293</v>
      </c>
      <c r="AT30" s="8">
        <v>749.61054556417787</v>
      </c>
      <c r="AU30" s="8">
        <v>645.16600008865476</v>
      </c>
      <c r="AV30" s="8">
        <v>76.905584421144667</v>
      </c>
      <c r="AW30" s="87">
        <v>20983.744577497677</v>
      </c>
      <c r="AX30" s="87">
        <v>2922.9357250723547</v>
      </c>
      <c r="AY30" s="9">
        <v>61.790081468262308</v>
      </c>
    </row>
    <row r="31" spans="2:51" x14ac:dyDescent="0.35">
      <c r="B31" s="12">
        <f t="shared" si="4"/>
        <v>2045</v>
      </c>
      <c r="C31" s="92">
        <v>0.05</v>
      </c>
      <c r="D31" s="115">
        <f t="shared" si="32"/>
        <v>-1.7000000000001458E-3</v>
      </c>
      <c r="E31" s="116">
        <f t="shared" si="32"/>
        <v>-1.4374731771066296E-3</v>
      </c>
      <c r="F31" s="116">
        <f t="shared" si="32"/>
        <v>-1.4374731771066296E-3</v>
      </c>
      <c r="G31" s="116">
        <f t="shared" si="32"/>
        <v>-1.783981311410443E-3</v>
      </c>
      <c r="H31" s="116">
        <f t="shared" si="32"/>
        <v>-0.30360265365613137</v>
      </c>
      <c r="I31" s="116">
        <f t="shared" si="32"/>
        <v>-1.7000000000001458E-3</v>
      </c>
      <c r="J31" s="116">
        <f t="shared" si="32"/>
        <v>-0.18367346938775519</v>
      </c>
      <c r="K31" s="116">
        <f t="shared" si="32"/>
        <v>-9.1776655412004415E-2</v>
      </c>
      <c r="L31" s="116">
        <f t="shared" si="32"/>
        <v>-6.5128389893455596E-2</v>
      </c>
      <c r="M31" s="116">
        <f t="shared" si="32"/>
        <v>-6.0000000000002274E-3</v>
      </c>
      <c r="N31" s="116">
        <f t="shared" si="32"/>
        <v>-5.7007172688364527E-2</v>
      </c>
      <c r="O31" s="116"/>
      <c r="P31" s="116">
        <f t="shared" si="32"/>
        <v>-0.18891094757259475</v>
      </c>
      <c r="Q31" s="116">
        <f t="shared" si="32"/>
        <v>-8.1991773816920688E-3</v>
      </c>
      <c r="R31" s="116">
        <f t="shared" si="32"/>
        <v>-1.4374731771066296E-3</v>
      </c>
      <c r="S31" s="116">
        <f t="shared" si="33"/>
        <v>-1.4374731771065186E-3</v>
      </c>
      <c r="T31" s="117">
        <f t="shared" si="34"/>
        <v>8.6794121847311168E-4</v>
      </c>
      <c r="U31" s="116">
        <f t="shared" si="27"/>
        <v>8.6794121847311168E-4</v>
      </c>
      <c r="V31" s="116">
        <f t="shared" si="28"/>
        <v>8.6794121847311168E-4</v>
      </c>
      <c r="W31" s="116">
        <f t="shared" si="29"/>
        <v>-1.3954088938670228E-3</v>
      </c>
      <c r="X31" s="116">
        <f t="shared" si="30"/>
        <v>-1.739452508285444E-3</v>
      </c>
      <c r="Y31" s="116">
        <f t="shared" si="31"/>
        <v>-1.6999999999999238E-3</v>
      </c>
      <c r="Z31" s="112">
        <f t="shared" si="8"/>
        <v>0.73025922313020997</v>
      </c>
      <c r="AA31" s="113">
        <f t="shared" si="2"/>
        <v>0.11507826985665541</v>
      </c>
      <c r="AB31" s="113">
        <f t="shared" si="9"/>
        <v>0.1233693912372147</v>
      </c>
      <c r="AC31" s="114">
        <f t="shared" si="3"/>
        <v>4.1127370467653477E-3</v>
      </c>
      <c r="AD31" s="98">
        <v>32690.19320092152</v>
      </c>
      <c r="AE31" s="8">
        <v>22980.353227321128</v>
      </c>
      <c r="AF31" s="8">
        <v>891.96186356029455</v>
      </c>
      <c r="AG31" s="8">
        <v>1894.5126256626788</v>
      </c>
      <c r="AH31" s="8">
        <v>0.49906991930683742</v>
      </c>
      <c r="AI31" s="8">
        <v>2138.4566089619443</v>
      </c>
      <c r="AJ31" s="8">
        <v>3.7760756033902339E-2</v>
      </c>
      <c r="AK31" s="8">
        <v>32.239613623700237</v>
      </c>
      <c r="AL31" s="8">
        <v>13.2652167552704</v>
      </c>
      <c r="AM31" s="8">
        <v>23.488827346159429</v>
      </c>
      <c r="AN31" s="8">
        <v>63.783975383796559</v>
      </c>
      <c r="AO31" s="8">
        <v>0</v>
      </c>
      <c r="AP31" s="8">
        <v>1.1317048590792516</v>
      </c>
      <c r="AQ31" s="8">
        <v>338.22214131826001</v>
      </c>
      <c r="AR31" s="8">
        <v>1274.8279143623699</v>
      </c>
      <c r="AS31" s="8">
        <v>1398.6196557067435</v>
      </c>
      <c r="AT31" s="8">
        <v>750.2611634544752</v>
      </c>
      <c r="AU31" s="8">
        <v>645.72596625288907</v>
      </c>
      <c r="AV31" s="8">
        <v>76.972333947794539</v>
      </c>
      <c r="AW31" s="87">
        <v>20954.463673687602</v>
      </c>
      <c r="AX31" s="87">
        <v>2917.8514171938205</v>
      </c>
      <c r="AY31" s="9">
        <v>61.685038329766265</v>
      </c>
    </row>
    <row r="32" spans="2:51" x14ac:dyDescent="0.35">
      <c r="B32" s="12">
        <f t="shared" si="4"/>
        <v>2046</v>
      </c>
      <c r="C32" s="92">
        <v>0.05</v>
      </c>
      <c r="D32" s="115">
        <f t="shared" si="32"/>
        <v>-2.6999999999999247E-3</v>
      </c>
      <c r="E32" s="116">
        <f t="shared" si="32"/>
        <v>-2.4914188549578498E-3</v>
      </c>
      <c r="F32" s="116">
        <f t="shared" si="32"/>
        <v>-2.4914188549577387E-3</v>
      </c>
      <c r="G32" s="116">
        <f t="shared" si="32"/>
        <v>-2.7313853807015009E-3</v>
      </c>
      <c r="H32" s="116">
        <f t="shared" si="32"/>
        <v>-0.32312038741171867</v>
      </c>
      <c r="I32" s="116">
        <f t="shared" si="32"/>
        <v>-2.6999999999998137E-3</v>
      </c>
      <c r="J32" s="116">
        <f t="shared" si="32"/>
        <v>-0.22500000000000009</v>
      </c>
      <c r="K32" s="116">
        <f t="shared" si="32"/>
        <v>-9.9852525500798595E-2</v>
      </c>
      <c r="L32" s="116">
        <f t="shared" si="32"/>
        <v>-7.2763150390569908E-2</v>
      </c>
      <c r="M32" s="116">
        <f t="shared" si="32"/>
        <v>-6.0000000000000053E-3</v>
      </c>
      <c r="N32" s="116">
        <f t="shared" si="32"/>
        <v>-6.140147023708864E-2</v>
      </c>
      <c r="O32" s="116"/>
      <c r="P32" s="116">
        <f t="shared" si="32"/>
        <v>-0.22802556591577705</v>
      </c>
      <c r="Q32" s="116">
        <f t="shared" si="32"/>
        <v>-7.897414522307411E-3</v>
      </c>
      <c r="R32" s="116">
        <f t="shared" si="32"/>
        <v>-2.4914188549576277E-3</v>
      </c>
      <c r="S32" s="116">
        <f t="shared" si="33"/>
        <v>-2.4914188549578498E-3</v>
      </c>
      <c r="T32" s="117">
        <f t="shared" si="34"/>
        <v>3.9065043297092927E-4</v>
      </c>
      <c r="U32" s="116">
        <f t="shared" si="27"/>
        <v>3.9065043297070723E-4</v>
      </c>
      <c r="V32" s="116">
        <f t="shared" si="28"/>
        <v>3.9065043297070723E-4</v>
      </c>
      <c r="W32" s="116">
        <f t="shared" si="29"/>
        <v>-2.4603215153686797E-3</v>
      </c>
      <c r="X32" s="116">
        <f t="shared" si="30"/>
        <v>-2.7147434796899184E-3</v>
      </c>
      <c r="Y32" s="116">
        <f t="shared" si="31"/>
        <v>-2.7000000000000357E-3</v>
      </c>
      <c r="Z32" s="112">
        <f t="shared" si="8"/>
        <v>0.73041195380797796</v>
      </c>
      <c r="AA32" s="113">
        <f t="shared" si="2"/>
        <v>0.11511257902445614</v>
      </c>
      <c r="AB32" s="113">
        <f t="shared" si="9"/>
        <v>0.12336756741879093</v>
      </c>
      <c r="AC32" s="114">
        <f t="shared" si="3"/>
        <v>3.8579485254559716E-3</v>
      </c>
      <c r="AD32" s="98">
        <v>32601.929679279034</v>
      </c>
      <c r="AE32" s="8">
        <v>22923.099541996988</v>
      </c>
      <c r="AF32" s="8">
        <v>889.73961295551715</v>
      </c>
      <c r="AG32" s="8">
        <v>1889.3379815733895</v>
      </c>
      <c r="AH32" s="8">
        <v>0.33781025363487693</v>
      </c>
      <c r="AI32" s="8">
        <v>2132.6827761177474</v>
      </c>
      <c r="AJ32" s="8">
        <v>2.926458592627431E-2</v>
      </c>
      <c r="AK32" s="8">
        <v>29.020406782203814</v>
      </c>
      <c r="AL32" s="8">
        <v>12.299997793543152</v>
      </c>
      <c r="AM32" s="8">
        <v>23.347894382082472</v>
      </c>
      <c r="AN32" s="8">
        <v>59.867545517665178</v>
      </c>
      <c r="AO32" s="8">
        <v>0</v>
      </c>
      <c r="AP32" s="8">
        <v>0.87364721813807045</v>
      </c>
      <c r="AQ32" s="8">
        <v>335.55106086764727</v>
      </c>
      <c r="AR32" s="8">
        <v>1271.6517840597012</v>
      </c>
      <c r="AS32" s="8">
        <v>1395.1351083256011</v>
      </c>
      <c r="AT32" s="8">
        <v>750.55425330281992</v>
      </c>
      <c r="AU32" s="8">
        <v>645.97821938118625</v>
      </c>
      <c r="AV32" s="8">
        <v>77.00240322337801</v>
      </c>
      <c r="AW32" s="87">
        <v>20902.908955868217</v>
      </c>
      <c r="AX32" s="87">
        <v>2909.9301990842896</v>
      </c>
      <c r="AY32" s="9">
        <v>61.518488726275891</v>
      </c>
    </row>
    <row r="33" spans="2:51" x14ac:dyDescent="0.35">
      <c r="B33" s="12">
        <f t="shared" si="4"/>
        <v>2047</v>
      </c>
      <c r="C33" s="92">
        <v>0.05</v>
      </c>
      <c r="D33" s="115">
        <f t="shared" si="32"/>
        <v>-2.8000000000000247E-3</v>
      </c>
      <c r="E33" s="116">
        <f t="shared" si="32"/>
        <v>-2.5680430337488014E-3</v>
      </c>
      <c r="F33" s="116">
        <f t="shared" si="32"/>
        <v>-2.5680430337490234E-3</v>
      </c>
      <c r="G33" s="116">
        <f t="shared" si="32"/>
        <v>-2.8103782384047982E-3</v>
      </c>
      <c r="H33" s="116">
        <f t="shared" si="32"/>
        <v>-0.34424981406051225</v>
      </c>
      <c r="I33" s="116">
        <f t="shared" si="32"/>
        <v>-2.8000000000002467E-3</v>
      </c>
      <c r="J33" s="116">
        <f t="shared" si="32"/>
        <v>-0.19354838709677413</v>
      </c>
      <c r="K33" s="116">
        <f t="shared" si="32"/>
        <v>-0.11215782647279693</v>
      </c>
      <c r="L33" s="116">
        <f t="shared" si="32"/>
        <v>-7.6424251227210638E-2</v>
      </c>
      <c r="M33" s="116">
        <f t="shared" si="32"/>
        <v>-6.0000000000001164E-3</v>
      </c>
      <c r="N33" s="116">
        <f t="shared" si="32"/>
        <v>-6.6822229770430397E-2</v>
      </c>
      <c r="O33" s="116"/>
      <c r="P33" s="116">
        <f t="shared" si="32"/>
        <v>-0.28416273586876517</v>
      </c>
      <c r="Q33" s="116">
        <f t="shared" si="32"/>
        <v>-7.5946988081269096E-3</v>
      </c>
      <c r="R33" s="116">
        <f t="shared" si="32"/>
        <v>-2.5680430337490234E-3</v>
      </c>
      <c r="S33" s="116">
        <f t="shared" si="33"/>
        <v>-2.5680430337490234E-3</v>
      </c>
      <c r="T33" s="117">
        <f t="shared" si="34"/>
        <v>-2.2017433930399122E-4</v>
      </c>
      <c r="U33" s="116">
        <f t="shared" si="27"/>
        <v>-2.201743393038802E-4</v>
      </c>
      <c r="V33" s="116">
        <f t="shared" si="28"/>
        <v>-2.2017433930399122E-4</v>
      </c>
      <c r="W33" s="116">
        <f t="shared" si="29"/>
        <v>-2.5350732226296913E-3</v>
      </c>
      <c r="X33" s="116">
        <f t="shared" si="30"/>
        <v>-2.8048751613136691E-3</v>
      </c>
      <c r="Y33" s="116">
        <f t="shared" si="31"/>
        <v>-2.8000000000000247E-3</v>
      </c>
      <c r="Z33" s="112">
        <f t="shared" si="8"/>
        <v>0.73058185366850636</v>
      </c>
      <c r="AA33" s="113">
        <f t="shared" si="2"/>
        <v>0.11514167757568652</v>
      </c>
      <c r="AB33" s="113">
        <f t="shared" si="9"/>
        <v>0.12336696429324737</v>
      </c>
      <c r="AC33" s="114">
        <f t="shared" si="3"/>
        <v>3.6010021273771421E-3</v>
      </c>
      <c r="AD33" s="98">
        <v>32510.644276177052</v>
      </c>
      <c r="AE33" s="8">
        <v>22864.232035906232</v>
      </c>
      <c r="AF33" s="8">
        <v>887.45472334061617</v>
      </c>
      <c r="AG33" s="8">
        <v>1884.028227224984</v>
      </c>
      <c r="AH33" s="8">
        <v>0.22151913663333606</v>
      </c>
      <c r="AI33" s="8">
        <v>2126.7112643446171</v>
      </c>
      <c r="AJ33" s="8">
        <v>2.3600472521188961E-2</v>
      </c>
      <c r="AK33" s="8">
        <v>25.765541034155419</v>
      </c>
      <c r="AL33" s="8">
        <v>11.359979672075275</v>
      </c>
      <c r="AM33" s="8">
        <v>23.207807015789975</v>
      </c>
      <c r="AN33" s="8">
        <v>55.867062635292058</v>
      </c>
      <c r="AO33" s="8">
        <v>0</v>
      </c>
      <c r="AP33" s="8">
        <v>0.62538923444782046</v>
      </c>
      <c r="AQ33" s="8">
        <v>333.00265162561004</v>
      </c>
      <c r="AR33" s="8">
        <v>1268.3861275542922</v>
      </c>
      <c r="AS33" s="8">
        <v>1391.5523413295268</v>
      </c>
      <c r="AT33" s="8">
        <v>750.38900051598716</v>
      </c>
      <c r="AU33" s="8">
        <v>645.83599155352931</v>
      </c>
      <c r="AV33" s="8">
        <v>76.985449270123482</v>
      </c>
      <c r="AW33" s="87">
        <v>20849.91855109913</v>
      </c>
      <c r="AX33" s="87">
        <v>2901.7682081477215</v>
      </c>
      <c r="AY33" s="9">
        <v>61.346236957842315</v>
      </c>
    </row>
    <row r="34" spans="2:51" x14ac:dyDescent="0.35">
      <c r="B34" s="12">
        <f t="shared" si="4"/>
        <v>2048</v>
      </c>
      <c r="C34" s="92">
        <v>0.05</v>
      </c>
      <c r="D34" s="115">
        <f t="shared" si="32"/>
        <v>-3.1999999999999806E-3</v>
      </c>
      <c r="E34" s="116">
        <f t="shared" si="32"/>
        <v>-2.9648680745577582E-3</v>
      </c>
      <c r="F34" s="116">
        <f t="shared" si="32"/>
        <v>-2.9648680745578693E-3</v>
      </c>
      <c r="G34" s="116">
        <f t="shared" si="32"/>
        <v>-3.1997961813977627E-3</v>
      </c>
      <c r="H34" s="116">
        <f t="shared" si="32"/>
        <v>-0.37485385611548017</v>
      </c>
      <c r="I34" s="116">
        <f t="shared" si="32"/>
        <v>-3.1999999999999806E-3</v>
      </c>
      <c r="J34" s="116">
        <f t="shared" si="32"/>
        <v>-0.19999999999999996</v>
      </c>
      <c r="K34" s="116">
        <f t="shared" si="32"/>
        <v>-0.1261340919575582</v>
      </c>
      <c r="L34" s="116">
        <f t="shared" si="32"/>
        <v>-8.2779573113613836E-2</v>
      </c>
      <c r="M34" s="116">
        <f t="shared" si="32"/>
        <v>-5.9999999999997833E-3</v>
      </c>
      <c r="N34" s="116">
        <f t="shared" si="32"/>
        <v>-7.4212113767069932E-2</v>
      </c>
      <c r="O34" s="116"/>
      <c r="P34" s="116">
        <f t="shared" si="32"/>
        <v>-0.43352817041769864</v>
      </c>
      <c r="Q34" s="116">
        <f t="shared" si="32"/>
        <v>-7.2937988160860501E-3</v>
      </c>
      <c r="R34" s="116">
        <f t="shared" si="32"/>
        <v>-2.9648680745578693E-3</v>
      </c>
      <c r="S34" s="116">
        <f t="shared" si="33"/>
        <v>-2.9648680745578693E-3</v>
      </c>
      <c r="T34" s="117">
        <f t="shared" si="34"/>
        <v>-7.7424251657898235E-4</v>
      </c>
      <c r="U34" s="116">
        <f t="shared" si="27"/>
        <v>-7.7424251657909338E-4</v>
      </c>
      <c r="V34" s="116">
        <f t="shared" si="28"/>
        <v>-7.7424251657887133E-4</v>
      </c>
      <c r="W34" s="116">
        <f t="shared" si="29"/>
        <v>-2.9321571303655425E-3</v>
      </c>
      <c r="X34" s="116">
        <f t="shared" si="30"/>
        <v>-3.1999042570575176E-3</v>
      </c>
      <c r="Y34" s="116">
        <f t="shared" si="31"/>
        <v>-3.1999999999999806E-3</v>
      </c>
      <c r="Z34" s="112">
        <f t="shared" si="8"/>
        <v>0.73075418825713623</v>
      </c>
      <c r="AA34" s="113">
        <f t="shared" si="2"/>
        <v>0.11517507978341764</v>
      </c>
      <c r="AB34" s="113">
        <f t="shared" si="9"/>
        <v>0.1233669761426817</v>
      </c>
      <c r="AC34" s="114">
        <f t="shared" si="3"/>
        <v>3.3399504050761644E-3</v>
      </c>
      <c r="AD34" s="98">
        <v>32406.610214493285</v>
      </c>
      <c r="AE34" s="8">
        <v>22796.442604293694</v>
      </c>
      <c r="AF34" s="8">
        <v>884.82353716376804</v>
      </c>
      <c r="AG34" s="8">
        <v>1877.9997208978639</v>
      </c>
      <c r="AH34" s="8">
        <v>0.13848183406295811</v>
      </c>
      <c r="AI34" s="8">
        <v>2119.9057882987145</v>
      </c>
      <c r="AJ34" s="8">
        <v>1.8880378016951169E-2</v>
      </c>
      <c r="AK34" s="8">
        <v>22.51562791201702</v>
      </c>
      <c r="AL34" s="8">
        <v>10.419605404241553</v>
      </c>
      <c r="AM34" s="8">
        <v>23.068560173695239</v>
      </c>
      <c r="AN34" s="8">
        <v>51.721049827169743</v>
      </c>
      <c r="AO34" s="8">
        <v>0</v>
      </c>
      <c r="AP34" s="8">
        <v>0.35426538383873168</v>
      </c>
      <c r="AQ34" s="8">
        <v>330.57379727942964</v>
      </c>
      <c r="AR34" s="8">
        <v>1264.6255300184944</v>
      </c>
      <c r="AS34" s="8">
        <v>1387.4265722186426</v>
      </c>
      <c r="AT34" s="8">
        <v>749.80801744781445</v>
      </c>
      <c r="AU34" s="8">
        <v>645.33595787013155</v>
      </c>
      <c r="AV34" s="8">
        <v>76.925843862140624</v>
      </c>
      <c r="AW34" s="87">
        <v>20788.783313751985</v>
      </c>
      <c r="AX34" s="87">
        <v>2892.4828277054753</v>
      </c>
      <c r="AY34" s="9">
        <v>61.14992899957722</v>
      </c>
    </row>
    <row r="35" spans="2:51" x14ac:dyDescent="0.35">
      <c r="B35" s="12">
        <f t="shared" si="4"/>
        <v>2049</v>
      </c>
      <c r="C35" s="92">
        <v>0.05</v>
      </c>
      <c r="D35" s="115">
        <f t="shared" si="32"/>
        <v>-3.1999999999998696E-3</v>
      </c>
      <c r="E35" s="116">
        <f t="shared" si="32"/>
        <v>-2.9351629880526309E-3</v>
      </c>
      <c r="F35" s="116">
        <f t="shared" si="32"/>
        <v>-2.9351629880525199E-3</v>
      </c>
      <c r="G35" s="116">
        <f t="shared" si="32"/>
        <v>-3.1997955271261258E-3</v>
      </c>
      <c r="H35" s="116">
        <f t="shared" si="32"/>
        <v>-0.43326323390298738</v>
      </c>
      <c r="I35" s="116">
        <f t="shared" si="32"/>
        <v>-3.2000000000002027E-3</v>
      </c>
      <c r="J35" s="116">
        <f t="shared" si="32"/>
        <v>-0.25</v>
      </c>
      <c r="K35" s="116">
        <f t="shared" si="32"/>
        <v>-0.14174475386036678</v>
      </c>
      <c r="L35" s="116">
        <f t="shared" si="32"/>
        <v>-9.3266638030139126E-2</v>
      </c>
      <c r="M35" s="116">
        <f t="shared" si="32"/>
        <v>-5.9999999999998943E-3</v>
      </c>
      <c r="N35" s="116">
        <f t="shared" si="32"/>
        <v>-8.376097243912628E-2</v>
      </c>
      <c r="O35" s="116"/>
      <c r="P35" s="116">
        <f t="shared" si="32"/>
        <v>-0.78233556413042016</v>
      </c>
      <c r="Q35" s="116">
        <f t="shared" si="32"/>
        <v>-6.9891094943899112E-3</v>
      </c>
      <c r="R35" s="116">
        <f t="shared" si="32"/>
        <v>-2.9351629880522978E-3</v>
      </c>
      <c r="S35" s="116">
        <f t="shared" si="33"/>
        <v>-2.9351629880525199E-3</v>
      </c>
      <c r="T35" s="117">
        <f t="shared" si="34"/>
        <v>-1.2544407897017162E-3</v>
      </c>
      <c r="U35" s="116">
        <f t="shared" si="27"/>
        <v>-1.2544407897014942E-3</v>
      </c>
      <c r="V35" s="116">
        <f t="shared" si="28"/>
        <v>-1.2544407897018273E-3</v>
      </c>
      <c r="W35" s="116">
        <f t="shared" si="29"/>
        <v>-2.8983278027597814E-3</v>
      </c>
      <c r="X35" s="116">
        <f t="shared" si="30"/>
        <v>-3.1999039497058179E-3</v>
      </c>
      <c r="Y35" s="116">
        <f t="shared" si="31"/>
        <v>-3.1999999999999806E-3</v>
      </c>
      <c r="Z35" s="112">
        <f t="shared" si="8"/>
        <v>0.7309483402993574</v>
      </c>
      <c r="AA35" s="113">
        <f t="shared" si="2"/>
        <v>0.11520320657326744</v>
      </c>
      <c r="AB35" s="113">
        <f t="shared" si="9"/>
        <v>0.12336698803015593</v>
      </c>
      <c r="AC35" s="114">
        <f t="shared" si="3"/>
        <v>3.0728101497064435E-3</v>
      </c>
      <c r="AD35" s="98">
        <v>32302.909061806909</v>
      </c>
      <c r="AE35" s="8">
        <v>22729.531329702306</v>
      </c>
      <c r="AF35" s="8">
        <v>882.22643586652725</v>
      </c>
      <c r="AG35" s="8">
        <v>1871.9905057909907</v>
      </c>
      <c r="AH35" s="8">
        <v>7.8482746800023998E-2</v>
      </c>
      <c r="AI35" s="8">
        <v>2113.1220897761582</v>
      </c>
      <c r="AJ35" s="8">
        <v>1.4160283512713378E-2</v>
      </c>
      <c r="AK35" s="8">
        <v>19.324155775616564</v>
      </c>
      <c r="AL35" s="8">
        <v>9.4478038385872747</v>
      </c>
      <c r="AM35" s="8">
        <v>22.930148812653069</v>
      </c>
      <c r="AN35" s="8">
        <v>47.388844398073502</v>
      </c>
      <c r="AO35" s="8">
        <v>0</v>
      </c>
      <c r="AP35" s="8">
        <v>7.7110974921377681E-2</v>
      </c>
      <c r="AQ35" s="8">
        <v>328.26338081426746</v>
      </c>
      <c r="AR35" s="8">
        <v>1260.913647969038</v>
      </c>
      <c r="AS35" s="8">
        <v>1383.3542490952259</v>
      </c>
      <c r="AT35" s="8">
        <v>748.86742768628255</v>
      </c>
      <c r="AU35" s="8">
        <v>644.52642212151818</v>
      </c>
      <c r="AV35" s="8">
        <v>76.829344945817724</v>
      </c>
      <c r="AW35" s="87">
        <v>20728.530605088188</v>
      </c>
      <c r="AX35" s="87">
        <v>2883.2271604806442</v>
      </c>
      <c r="AY35" s="9">
        <v>60.954249226778572</v>
      </c>
    </row>
    <row r="36" spans="2:51" x14ac:dyDescent="0.35">
      <c r="B36" s="12">
        <f t="shared" si="4"/>
        <v>2050</v>
      </c>
      <c r="C36" s="92">
        <v>0.05</v>
      </c>
      <c r="D36" s="115">
        <f t="shared" si="32"/>
        <v>-3.8000000000000256E-3</v>
      </c>
      <c r="E36" s="116">
        <f t="shared" si="32"/>
        <v>-3.564120597256748E-3</v>
      </c>
      <c r="F36" s="116">
        <f t="shared" si="32"/>
        <v>-3.564120597256748E-3</v>
      </c>
      <c r="G36" s="116">
        <f t="shared" si="32"/>
        <v>-3.7997564090210822E-3</v>
      </c>
      <c r="H36" s="116">
        <f t="shared" si="32"/>
        <v>-0.49614539164886018</v>
      </c>
      <c r="I36" s="116">
        <f t="shared" si="32"/>
        <v>-3.7999999999998035E-3</v>
      </c>
      <c r="J36" s="116">
        <f t="shared" si="32"/>
        <v>-0.33333333333333337</v>
      </c>
      <c r="K36" s="116">
        <f t="shared" si="32"/>
        <v>-0.15925982879696543</v>
      </c>
      <c r="L36" s="116">
        <f t="shared" si="32"/>
        <v>-9.3444964082505022E-2</v>
      </c>
      <c r="M36" s="116">
        <f t="shared" si="32"/>
        <v>-5.9999999999998943E-3</v>
      </c>
      <c r="N36" s="116">
        <f t="shared" si="32"/>
        <v>-9.6995618228511882E-2</v>
      </c>
      <c r="O36" s="116"/>
      <c r="P36" s="116">
        <f t="shared" si="32"/>
        <v>-1</v>
      </c>
      <c r="Q36" s="116">
        <f t="shared" si="32"/>
        <v>-6.6845381633189316E-3</v>
      </c>
      <c r="R36" s="116">
        <f t="shared" si="32"/>
        <v>-3.564120597256637E-3</v>
      </c>
      <c r="S36" s="116">
        <f t="shared" si="33"/>
        <v>-3.564120597256859E-3</v>
      </c>
      <c r="T36" s="117">
        <f t="shared" si="34"/>
        <v>-1.655721050557224E-3</v>
      </c>
      <c r="U36" s="116">
        <f t="shared" si="27"/>
        <v>-1.6557210505570019E-3</v>
      </c>
      <c r="V36" s="116">
        <f t="shared" si="28"/>
        <v>-1.6557210505571129E-3</v>
      </c>
      <c r="W36" s="116">
        <f t="shared" si="29"/>
        <v>-3.5313269565617755E-3</v>
      </c>
      <c r="X36" s="116">
        <f t="shared" si="30"/>
        <v>-3.79988557412414E-3</v>
      </c>
      <c r="Y36" s="116">
        <f t="shared" si="31"/>
        <v>-3.8000000000000256E-3</v>
      </c>
      <c r="Z36" s="112">
        <f t="shared" si="8"/>
        <v>0.73112141363598249</v>
      </c>
      <c r="AA36" s="113">
        <f t="shared" si="2"/>
        <v>0.11524306407625082</v>
      </c>
      <c r="AB36" s="113">
        <f t="shared" si="9"/>
        <v>0.12336700220037849</v>
      </c>
      <c r="AC36" s="114">
        <f t="shared" si="3"/>
        <v>2.8105963402554625E-3</v>
      </c>
      <c r="AD36" s="98">
        <v>32180.158007372043</v>
      </c>
      <c r="AE36" s="8">
        <v>22648.52053892412</v>
      </c>
      <c r="AF36" s="8">
        <v>879.08207445501091</v>
      </c>
      <c r="AG36" s="8">
        <v>1864.8773978689849</v>
      </c>
      <c r="AH36" s="8">
        <v>3.9543893651247761E-2</v>
      </c>
      <c r="AI36" s="8">
        <v>2105.0922258350092</v>
      </c>
      <c r="AJ36" s="8">
        <v>9.4401890084755847E-3</v>
      </c>
      <c r="AK36" s="8">
        <v>16.246594035145979</v>
      </c>
      <c r="AL36" s="8">
        <v>8.5649541482319336</v>
      </c>
      <c r="AM36" s="8">
        <v>22.792567919777152</v>
      </c>
      <c r="AN36" s="8">
        <v>42.792334138547609</v>
      </c>
      <c r="AO36" s="8">
        <v>0</v>
      </c>
      <c r="AP36" s="8">
        <v>0</v>
      </c>
      <c r="AQ36" s="8">
        <v>326.0690917175944</v>
      </c>
      <c r="AR36" s="8">
        <v>1256.4195996649496</v>
      </c>
      <c r="AS36" s="8">
        <v>1378.4238077227228</v>
      </c>
      <c r="AT36" s="8">
        <v>747.62751212218575</v>
      </c>
      <c r="AU36" s="8">
        <v>643.45926615677138</v>
      </c>
      <c r="AV36" s="8">
        <v>76.702136982090423</v>
      </c>
      <c r="AW36" s="87">
        <v>20655.331386192523</v>
      </c>
      <c r="AX36" s="87">
        <v>2872.2712271866108</v>
      </c>
      <c r="AY36" s="9">
        <v>60.722623079716811</v>
      </c>
    </row>
    <row r="37" spans="2:51" x14ac:dyDescent="0.35">
      <c r="B37" s="12">
        <f t="shared" si="4"/>
        <v>2051</v>
      </c>
      <c r="C37" s="92">
        <v>0.05</v>
      </c>
      <c r="D37" s="115">
        <f t="shared" si="32"/>
        <v>-3.9000000000000146E-3</v>
      </c>
      <c r="E37" s="116">
        <f t="shared" si="32"/>
        <v>-3.6584728262301081E-3</v>
      </c>
      <c r="F37" s="116">
        <f t="shared" si="32"/>
        <v>-3.6584728262302191E-3</v>
      </c>
      <c r="G37" s="116">
        <f t="shared" si="32"/>
        <v>-3.8997490451649908E-3</v>
      </c>
      <c r="H37" s="116">
        <f t="shared" si="32"/>
        <v>-0.52469972376394125</v>
      </c>
      <c r="I37" s="116">
        <f t="shared" si="32"/>
        <v>-3.9000000000001256E-3</v>
      </c>
      <c r="J37" s="116">
        <f t="shared" si="32"/>
        <v>-0.30000000000000004</v>
      </c>
      <c r="K37" s="116">
        <f t="shared" si="32"/>
        <v>-0.18168516034629922</v>
      </c>
      <c r="L37" s="116">
        <f t="shared" si="32"/>
        <v>-9.9441053136461788E-2</v>
      </c>
      <c r="M37" s="116">
        <f t="shared" si="32"/>
        <v>-6.0000000000000053E-3</v>
      </c>
      <c r="N37" s="116">
        <f t="shared" si="32"/>
        <v>-0.1096833155472563</v>
      </c>
      <c r="O37" s="116"/>
      <c r="P37" s="116"/>
      <c r="Q37" s="116">
        <f t="shared" si="32"/>
        <v>-6.3832217475542352E-3</v>
      </c>
      <c r="R37" s="116">
        <f t="shared" si="32"/>
        <v>-3.6584728262301081E-3</v>
      </c>
      <c r="S37" s="116">
        <f t="shared" si="33"/>
        <v>-3.6584728262301081E-3</v>
      </c>
      <c r="T37" s="117">
        <f t="shared" si="34"/>
        <v>-2.0226902753776033E-3</v>
      </c>
      <c r="U37" s="116">
        <f t="shared" si="27"/>
        <v>-2.0226902753780474E-3</v>
      </c>
      <c r="V37" s="116">
        <f t="shared" si="28"/>
        <v>-2.0226902753776033E-3</v>
      </c>
      <c r="W37" s="116">
        <f t="shared" si="29"/>
        <v>-3.6249031419174349E-3</v>
      </c>
      <c r="X37" s="116">
        <f t="shared" si="30"/>
        <v>-3.8998821149670571E-3</v>
      </c>
      <c r="Y37" s="116">
        <f t="shared" si="31"/>
        <v>-3.9000000000000146E-3</v>
      </c>
      <c r="Z37" s="112">
        <f t="shared" si="8"/>
        <v>0.73129869070527087</v>
      </c>
      <c r="AA37" s="113">
        <f t="shared" ref="AA37:AA56" si="35">SUM(AQ37:AT37)/AD37</f>
        <v>0.11528144267697653</v>
      </c>
      <c r="AB37" s="113">
        <f t="shared" si="9"/>
        <v>0.12336701680044183</v>
      </c>
      <c r="AC37" s="114">
        <f t="shared" ref="AC37:AC56" si="36">(AH37+SUM(AJ37:AP37))/AD37</f>
        <v>2.5515176813106382E-3</v>
      </c>
      <c r="AD37" s="98">
        <v>32054.655391143293</v>
      </c>
      <c r="AE37" s="8">
        <v>22565.661541978152</v>
      </c>
      <c r="AF37" s="8">
        <v>875.86597657359118</v>
      </c>
      <c r="AG37" s="8">
        <v>1857.6048440172956</v>
      </c>
      <c r="AH37" s="8">
        <v>1.8795223575887393E-2</v>
      </c>
      <c r="AI37" s="8">
        <v>2096.8823661542524</v>
      </c>
      <c r="AJ37" s="8">
        <v>6.6081323059329093E-3</v>
      </c>
      <c r="AK37" s="8">
        <v>13.294828992789252</v>
      </c>
      <c r="AL37" s="8">
        <v>7.713246087666243</v>
      </c>
      <c r="AM37" s="8">
        <v>22.655812512258489</v>
      </c>
      <c r="AN37" s="8">
        <v>38.098729050225664</v>
      </c>
      <c r="AO37" s="8">
        <v>0</v>
      </c>
      <c r="AP37" s="8">
        <v>0</v>
      </c>
      <c r="AQ37" s="8">
        <v>323.98772040013739</v>
      </c>
      <c r="AR37" s="8">
        <v>1251.8230227012325</v>
      </c>
      <c r="AS37" s="8">
        <v>1373.3808816791407</v>
      </c>
      <c r="AT37" s="8">
        <v>746.11529322381148</v>
      </c>
      <c r="AU37" s="8">
        <v>642.15774735651416</v>
      </c>
      <c r="AV37" s="8">
        <v>76.546992315516064</v>
      </c>
      <c r="AW37" s="87">
        <v>20580.457810553369</v>
      </c>
      <c r="AX37" s="87">
        <v>2861.0697079983711</v>
      </c>
      <c r="AY37" s="9">
        <v>60.485804849705914</v>
      </c>
    </row>
    <row r="38" spans="2:51" x14ac:dyDescent="0.35">
      <c r="B38" s="12">
        <f t="shared" si="4"/>
        <v>2052</v>
      </c>
      <c r="C38" s="92">
        <v>0.05</v>
      </c>
      <c r="D38" s="115">
        <f t="shared" si="32"/>
        <v>-3.9000000000000146E-3</v>
      </c>
      <c r="E38" s="116">
        <f t="shared" si="32"/>
        <v>-3.6416382177827389E-3</v>
      </c>
      <c r="F38" s="116">
        <f t="shared" si="32"/>
        <v>-3.6416382177826279E-3</v>
      </c>
      <c r="G38" s="116">
        <f t="shared" si="32"/>
        <v>-3.9105146151309222E-3</v>
      </c>
      <c r="H38" s="116">
        <f t="shared" si="32"/>
        <v>-0.47819453017164226</v>
      </c>
      <c r="I38" s="116">
        <f t="shared" si="32"/>
        <v>-3.9000000000001256E-3</v>
      </c>
      <c r="J38" s="116">
        <f t="shared" si="32"/>
        <v>-0.4285714285714286</v>
      </c>
      <c r="K38" s="116">
        <f t="shared" si="32"/>
        <v>-0.20704812993592603</v>
      </c>
      <c r="L38" s="116">
        <f t="shared" si="32"/>
        <v>-0.10390250638180709</v>
      </c>
      <c r="M38" s="116">
        <f t="shared" si="32"/>
        <v>-5.9999999999998943E-3</v>
      </c>
      <c r="N38" s="116">
        <f t="shared" si="32"/>
        <v>-0.12298506619035188</v>
      </c>
      <c r="O38" s="116"/>
      <c r="P38" s="116"/>
      <c r="Q38" s="116">
        <f t="shared" si="32"/>
        <v>-6.0798500789750465E-3</v>
      </c>
      <c r="R38" s="116">
        <f t="shared" si="32"/>
        <v>-3.6416382177827389E-3</v>
      </c>
      <c r="S38" s="116">
        <f t="shared" si="33"/>
        <v>-3.6416382177825168E-3</v>
      </c>
      <c r="T38" s="117">
        <f t="shared" si="34"/>
        <v>-2.5226916883506201E-3</v>
      </c>
      <c r="U38" s="116">
        <f t="shared" si="27"/>
        <v>-2.5226916883506201E-3</v>
      </c>
      <c r="V38" s="116">
        <f t="shared" si="28"/>
        <v>-2.522691688350398E-3</v>
      </c>
      <c r="W38" s="116">
        <f t="shared" si="29"/>
        <v>-3.6050344420597291E-3</v>
      </c>
      <c r="X38" s="116">
        <f t="shared" si="30"/>
        <v>-3.9049391991834437E-3</v>
      </c>
      <c r="Y38" s="116">
        <f t="shared" si="31"/>
        <v>-3.9000000000000146E-3</v>
      </c>
      <c r="Z38" s="112">
        <f t="shared" si="8"/>
        <v>0.731488370087927</v>
      </c>
      <c r="AA38" s="113">
        <f t="shared" si="35"/>
        <v>0.11531275021524968</v>
      </c>
      <c r="AB38" s="113">
        <f t="shared" si="9"/>
        <v>0.12336640508046526</v>
      </c>
      <c r="AC38" s="114">
        <f t="shared" si="36"/>
        <v>2.2988229857951533E-3</v>
      </c>
      <c r="AD38" s="98">
        <v>31929.642235117833</v>
      </c>
      <c r="AE38" s="8">
        <v>22483.485566497333</v>
      </c>
      <c r="AF38" s="8">
        <v>872.67638955964526</v>
      </c>
      <c r="AG38" s="8">
        <v>1850.340653125628</v>
      </c>
      <c r="AH38" s="8">
        <v>9.8074504685449464E-3</v>
      </c>
      <c r="AI38" s="8">
        <v>2088.7045249262505</v>
      </c>
      <c r="AJ38" s="8">
        <v>3.7760756033902339E-3</v>
      </c>
      <c r="AK38" s="8">
        <v>10.542159512014306</v>
      </c>
      <c r="AL38" s="8">
        <v>6.9118204868180522</v>
      </c>
      <c r="AM38" s="8">
        <v>22.519877637184941</v>
      </c>
      <c r="AN38" s="8">
        <v>33.413154336215378</v>
      </c>
      <c r="AO38" s="8">
        <v>0</v>
      </c>
      <c r="AP38" s="8">
        <v>0</v>
      </c>
      <c r="AQ38" s="8">
        <v>322.01792363267566</v>
      </c>
      <c r="AR38" s="8">
        <v>1247.2643361398634</v>
      </c>
      <c r="AS38" s="8">
        <v>1368.379525372846</v>
      </c>
      <c r="AT38" s="8">
        <v>744.23307437504445</v>
      </c>
      <c r="AU38" s="8">
        <v>640.5377813446479</v>
      </c>
      <c r="AV38" s="8">
        <v>76.353887854233491</v>
      </c>
      <c r="AW38" s="87">
        <v>20506.264551312968</v>
      </c>
      <c r="AX38" s="87">
        <v>2849.897404744012</v>
      </c>
      <c r="AY38" s="9">
        <v>60.249910210792059</v>
      </c>
    </row>
    <row r="39" spans="2:51" x14ac:dyDescent="0.35">
      <c r="B39" s="12">
        <f t="shared" si="4"/>
        <v>2053</v>
      </c>
      <c r="C39" s="92">
        <v>0.05</v>
      </c>
      <c r="D39" s="115">
        <f t="shared" si="32"/>
        <v>-4.0000000000000036E-3</v>
      </c>
      <c r="E39" s="116">
        <f t="shared" si="32"/>
        <v>-3.7450029714015676E-3</v>
      </c>
      <c r="F39" s="116">
        <f t="shared" si="32"/>
        <v>-3.7450029714013455E-3</v>
      </c>
      <c r="G39" s="116">
        <f t="shared" si="32"/>
        <v>-3.9997838235896754E-3</v>
      </c>
      <c r="H39" s="116">
        <f t="shared" si="32"/>
        <v>-0.45643151569597595</v>
      </c>
      <c r="I39" s="116">
        <f t="shared" ref="I39:N56" si="37">AI39/AI38-1</f>
        <v>-4.0000000000000036E-3</v>
      </c>
      <c r="J39" s="116">
        <f t="shared" si="37"/>
        <v>-0.25</v>
      </c>
      <c r="K39" s="116">
        <f t="shared" si="37"/>
        <v>-0.22991637696138312</v>
      </c>
      <c r="L39" s="116">
        <f t="shared" si="37"/>
        <v>-0.13548830284346269</v>
      </c>
      <c r="M39" s="116">
        <f t="shared" si="37"/>
        <v>-5.9999999999998943E-3</v>
      </c>
      <c r="N39" s="116">
        <f t="shared" si="37"/>
        <v>-0.13216864785181293</v>
      </c>
      <c r="O39" s="116"/>
      <c r="P39" s="116"/>
      <c r="Q39" s="116">
        <f t="shared" ref="Q39:R56" si="38">AQ39/AQ38-1</f>
        <v>-5.7764815664992364E-3</v>
      </c>
      <c r="R39" s="116">
        <f t="shared" si="38"/>
        <v>-3.7450029714014565E-3</v>
      </c>
      <c r="S39" s="116">
        <f t="shared" si="33"/>
        <v>-3.7450029714014565E-3</v>
      </c>
      <c r="T39" s="117">
        <f t="shared" si="34"/>
        <v>-2.9522129726997637E-3</v>
      </c>
      <c r="U39" s="116">
        <f t="shared" si="27"/>
        <v>-2.9522129726998747E-3</v>
      </c>
      <c r="V39" s="116">
        <f t="shared" si="28"/>
        <v>-2.9522129726995416E-3</v>
      </c>
      <c r="W39" s="116">
        <f t="shared" si="29"/>
        <v>-3.7095783835453533E-3</v>
      </c>
      <c r="X39" s="116">
        <f t="shared" si="30"/>
        <v>-3.9998984525484449E-3</v>
      </c>
      <c r="Y39" s="116">
        <f t="shared" si="31"/>
        <v>-3.9999999999998925E-3</v>
      </c>
      <c r="Z39" s="112">
        <f t="shared" si="8"/>
        <v>0.73167564655462047</v>
      </c>
      <c r="AA39" s="113">
        <f t="shared" si="35"/>
        <v>0.11534025547804265</v>
      </c>
      <c r="AB39" s="113">
        <f t="shared" si="9"/>
        <v>0.12336641765832075</v>
      </c>
      <c r="AC39" s="114">
        <f t="shared" si="36"/>
        <v>2.0591080934199012E-3</v>
      </c>
      <c r="AD39" s="98">
        <v>31801.923666177361</v>
      </c>
      <c r="AE39" s="8">
        <v>22399.284846243336</v>
      </c>
      <c r="AF39" s="8">
        <v>869.40821388767256</v>
      </c>
      <c r="AG39" s="8">
        <v>1842.9396905131257</v>
      </c>
      <c r="AH39" s="8">
        <v>5.3310209860737666E-3</v>
      </c>
      <c r="AI39" s="8">
        <v>2080.3497068265456</v>
      </c>
      <c r="AJ39" s="8">
        <v>2.8320567025426754E-3</v>
      </c>
      <c r="AK39" s="8">
        <v>8.118344391662994</v>
      </c>
      <c r="AL39" s="8">
        <v>5.9753496595003979</v>
      </c>
      <c r="AM39" s="8">
        <v>22.384758371361833</v>
      </c>
      <c r="AN39" s="8">
        <v>28.996982907133852</v>
      </c>
      <c r="AO39" s="8">
        <v>0</v>
      </c>
      <c r="AP39" s="8">
        <v>0</v>
      </c>
      <c r="AQ39" s="8">
        <v>320.15779303272916</v>
      </c>
      <c r="AR39" s="8">
        <v>1242.5933274948966</v>
      </c>
      <c r="AS39" s="8">
        <v>1363.2549399843199</v>
      </c>
      <c r="AT39" s="8">
        <v>742.03593983816222</v>
      </c>
      <c r="AU39" s="8">
        <v>638.6467773970578</v>
      </c>
      <c r="AV39" s="8">
        <v>76.128474915994175</v>
      </c>
      <c r="AW39" s="87">
        <v>20430.194955606155</v>
      </c>
      <c r="AX39" s="87">
        <v>2838.4981045248546</v>
      </c>
      <c r="AY39" s="9">
        <v>60.008910569948895</v>
      </c>
    </row>
    <row r="40" spans="2:51" x14ac:dyDescent="0.35">
      <c r="B40" s="12">
        <f t="shared" si="4"/>
        <v>2054</v>
      </c>
      <c r="C40" s="92">
        <v>0.05</v>
      </c>
      <c r="D40" s="115">
        <f t="shared" ref="D40:H56" si="39">AD40/AD39-1</f>
        <v>-3.8999999999999035E-3</v>
      </c>
      <c r="E40" s="116">
        <f t="shared" si="39"/>
        <v>-3.6420614674272933E-3</v>
      </c>
      <c r="F40" s="116">
        <f t="shared" si="39"/>
        <v>-3.6420614674276264E-3</v>
      </c>
      <c r="G40" s="116">
        <f t="shared" si="39"/>
        <v>-3.921492835714635E-3</v>
      </c>
      <c r="H40" s="116">
        <f t="shared" si="39"/>
        <v>-0.50200591406395345</v>
      </c>
      <c r="I40" s="116">
        <f t="shared" si="37"/>
        <v>-3.9000000000001256E-3</v>
      </c>
      <c r="J40" s="116">
        <f t="shared" si="37"/>
        <v>-0.33333333333333337</v>
      </c>
      <c r="K40" s="116">
        <f t="shared" si="37"/>
        <v>-0.25195217179111762</v>
      </c>
      <c r="L40" s="116">
        <f t="shared" si="37"/>
        <v>-0.16353666608680673</v>
      </c>
      <c r="M40" s="116">
        <f t="shared" si="37"/>
        <v>-6.0000000000001164E-3</v>
      </c>
      <c r="N40" s="116">
        <f t="shared" si="37"/>
        <v>-0.14465791266967964</v>
      </c>
      <c r="O40" s="116"/>
      <c r="P40" s="116"/>
      <c r="Q40" s="116">
        <f t="shared" si="38"/>
        <v>-5.4729318868094179E-3</v>
      </c>
      <c r="R40" s="116">
        <f t="shared" si="38"/>
        <v>-3.6420614674276264E-3</v>
      </c>
      <c r="S40" s="116">
        <f t="shared" si="33"/>
        <v>-3.6420614674275154E-3</v>
      </c>
      <c r="T40" s="117">
        <f t="shared" si="34"/>
        <v>-3.2634927215710041E-3</v>
      </c>
      <c r="U40" s="116">
        <f t="shared" si="27"/>
        <v>-3.2634927215707821E-3</v>
      </c>
      <c r="V40" s="116">
        <f t="shared" si="28"/>
        <v>-3.2634927215710041E-3</v>
      </c>
      <c r="W40" s="116">
        <f t="shared" si="29"/>
        <v>-3.6048216929404076E-3</v>
      </c>
      <c r="X40" s="116">
        <f t="shared" si="30"/>
        <v>-3.9100961198598183E-3</v>
      </c>
      <c r="Y40" s="116">
        <f t="shared" si="31"/>
        <v>-3.9000000000001256E-3</v>
      </c>
      <c r="Z40" s="112">
        <f t="shared" si="8"/>
        <v>0.73186511281562994</v>
      </c>
      <c r="AA40" s="113">
        <f t="shared" si="35"/>
        <v>0.11536048641604421</v>
      </c>
      <c r="AB40" s="113">
        <f t="shared" si="9"/>
        <v>0.12336516725962647</v>
      </c>
      <c r="AC40" s="114">
        <f t="shared" si="36"/>
        <v>1.8349830761970507E-3</v>
      </c>
      <c r="AD40" s="98">
        <v>31677.896163879272</v>
      </c>
      <c r="AE40" s="8">
        <v>22317.705274006905</v>
      </c>
      <c r="AF40" s="8">
        <v>866.24177573240718</v>
      </c>
      <c r="AG40" s="8">
        <v>1835.7126157201244</v>
      </c>
      <c r="AH40" s="8">
        <v>2.6548169230656872E-3</v>
      </c>
      <c r="AI40" s="8">
        <v>2072.2363429699217</v>
      </c>
      <c r="AJ40" s="8">
        <v>1.8880378016951169E-3</v>
      </c>
      <c r="AK40" s="8">
        <v>6.0729098908352634</v>
      </c>
      <c r="AL40" s="8">
        <v>4.9981608974827667</v>
      </c>
      <c r="AM40" s="8">
        <v>22.25044982113366</v>
      </c>
      <c r="AN40" s="8">
        <v>24.80233988606949</v>
      </c>
      <c r="AO40" s="8">
        <v>0</v>
      </c>
      <c r="AP40" s="8">
        <v>0</v>
      </c>
      <c r="AQ40" s="8">
        <v>318.40559123842979</v>
      </c>
      <c r="AR40" s="8">
        <v>1238.0677262171448</v>
      </c>
      <c r="AS40" s="8">
        <v>1358.2898816971228</v>
      </c>
      <c r="AT40" s="8">
        <v>739.61431094935631</v>
      </c>
      <c r="AU40" s="8">
        <v>636.56255828736789</v>
      </c>
      <c r="AV40" s="8">
        <v>75.880030192201531</v>
      </c>
      <c r="AW40" s="87">
        <v>20356.547745639185</v>
      </c>
      <c r="AX40" s="87">
        <v>2827.3993041001227</v>
      </c>
      <c r="AY40" s="9">
        <v>59.774875818726088</v>
      </c>
    </row>
    <row r="41" spans="2:51" x14ac:dyDescent="0.35">
      <c r="B41" s="12">
        <f t="shared" si="4"/>
        <v>2055</v>
      </c>
      <c r="C41" s="92">
        <v>0.05</v>
      </c>
      <c r="D41" s="115">
        <f t="shared" si="39"/>
        <v>-3.6000000000000476E-3</v>
      </c>
      <c r="E41" s="116">
        <f t="shared" si="39"/>
        <v>-3.3363284862121256E-3</v>
      </c>
      <c r="F41" s="116">
        <f t="shared" si="39"/>
        <v>-3.3363284862122367E-3</v>
      </c>
      <c r="G41" s="116">
        <f t="shared" si="39"/>
        <v>-3.632567189160274E-3</v>
      </c>
      <c r="H41" s="116">
        <f t="shared" si="39"/>
        <v>-0.50213388415093874</v>
      </c>
      <c r="I41" s="116">
        <f t="shared" si="37"/>
        <v>-3.6000000000001586E-3</v>
      </c>
      <c r="J41" s="116">
        <f t="shared" si="37"/>
        <v>-0.5</v>
      </c>
      <c r="K41" s="116">
        <f t="shared" si="37"/>
        <v>-0.27630076659598768</v>
      </c>
      <c r="L41" s="116">
        <f t="shared" si="37"/>
        <v>-0.18926403621114107</v>
      </c>
      <c r="M41" s="116">
        <f t="shared" si="37"/>
        <v>-6.0000000000000053E-3</v>
      </c>
      <c r="N41" s="116">
        <f t="shared" si="37"/>
        <v>-0.15588264247466332</v>
      </c>
      <c r="O41" s="116"/>
      <c r="P41" s="116"/>
      <c r="Q41" s="116">
        <f t="shared" si="38"/>
        <v>-5.1701792065639296E-3</v>
      </c>
      <c r="R41" s="116">
        <f t="shared" si="38"/>
        <v>-3.3363284862122367E-3</v>
      </c>
      <c r="S41" s="116">
        <f t="shared" si="33"/>
        <v>-3.3363284862122367E-3</v>
      </c>
      <c r="T41" s="117">
        <f t="shared" si="34"/>
        <v>-3.5060403665392315E-3</v>
      </c>
      <c r="U41" s="116">
        <f t="shared" si="27"/>
        <v>-3.5060403665393425E-3</v>
      </c>
      <c r="V41" s="116">
        <f t="shared" si="28"/>
        <v>-3.5060403665390094E-3</v>
      </c>
      <c r="W41" s="116">
        <f t="shared" si="29"/>
        <v>-3.2975813292083211E-3</v>
      </c>
      <c r="X41" s="116">
        <f t="shared" si="30"/>
        <v>-3.6152980503666443E-3</v>
      </c>
      <c r="Y41" s="116">
        <f t="shared" si="31"/>
        <v>-3.5999999999999366E-3</v>
      </c>
      <c r="Z41" s="112">
        <f t="shared" si="8"/>
        <v>0.73205878200690311</v>
      </c>
      <c r="AA41" s="113">
        <f t="shared" si="35"/>
        <v>0.11536853757411147</v>
      </c>
      <c r="AB41" s="113">
        <f t="shared" si="9"/>
        <v>0.12336327319444962</v>
      </c>
      <c r="AC41" s="114">
        <f t="shared" si="36"/>
        <v>1.6316906255846315E-3</v>
      </c>
      <c r="AD41" s="98">
        <v>31563.855737689304</v>
      </c>
      <c r="AE41" s="8">
        <v>22243.246078154349</v>
      </c>
      <c r="AF41" s="8">
        <v>863.35170862008408</v>
      </c>
      <c r="AG41" s="8">
        <v>1829.0442663035319</v>
      </c>
      <c r="AH41" s="8">
        <v>1.3217433897770698E-3</v>
      </c>
      <c r="AI41" s="8">
        <v>2064.7762921352296</v>
      </c>
      <c r="AJ41" s="8">
        <v>9.4401890084755847E-4</v>
      </c>
      <c r="AK41" s="8">
        <v>4.3949602325291242</v>
      </c>
      <c r="AL41" s="8">
        <v>4.0521887923924789</v>
      </c>
      <c r="AM41" s="8">
        <v>22.116947122206859</v>
      </c>
      <c r="AN41" s="8">
        <v>20.936085605074236</v>
      </c>
      <c r="AO41" s="8">
        <v>0</v>
      </c>
      <c r="AP41" s="8">
        <v>0</v>
      </c>
      <c r="AQ41" s="8">
        <v>316.75937727135516</v>
      </c>
      <c r="AR41" s="8">
        <v>1233.9371255943065</v>
      </c>
      <c r="AS41" s="8">
        <v>1353.7581804722829</v>
      </c>
      <c r="AT41" s="8">
        <v>737.0211933194978</v>
      </c>
      <c r="AU41" s="8">
        <v>634.33074426218479</v>
      </c>
      <c r="AV41" s="8">
        <v>75.613991743333472</v>
      </c>
      <c r="AW41" s="87">
        <v>20289.420373866029</v>
      </c>
      <c r="AX41" s="87">
        <v>2817.1774129084015</v>
      </c>
      <c r="AY41" s="9">
        <v>59.55968626577868</v>
      </c>
    </row>
    <row r="42" spans="2:51" x14ac:dyDescent="0.35">
      <c r="B42" s="12">
        <f t="shared" si="4"/>
        <v>2056</v>
      </c>
      <c r="C42" s="92">
        <v>0.05</v>
      </c>
      <c r="D42" s="115">
        <f t="shared" si="39"/>
        <v>-4.0999999999999925E-3</v>
      </c>
      <c r="E42" s="116">
        <f t="shared" si="39"/>
        <v>-3.8876127180544895E-3</v>
      </c>
      <c r="F42" s="116">
        <f t="shared" si="39"/>
        <v>-3.8876127180547115E-3</v>
      </c>
      <c r="G42" s="116">
        <f t="shared" si="39"/>
        <v>-4.1000000000001036E-3</v>
      </c>
      <c r="H42" s="116">
        <f t="shared" si="39"/>
        <v>-1</v>
      </c>
      <c r="I42" s="116">
        <f t="shared" si="37"/>
        <v>-4.0999999999997705E-3</v>
      </c>
      <c r="J42" s="116">
        <f t="shared" si="37"/>
        <v>0</v>
      </c>
      <c r="K42" s="116">
        <f t="shared" si="37"/>
        <v>-0.30335812485913904</v>
      </c>
      <c r="L42" s="116">
        <f t="shared" si="37"/>
        <v>-0.28353003057259207</v>
      </c>
      <c r="M42" s="116">
        <f t="shared" si="37"/>
        <v>-6.0000000000000053E-3</v>
      </c>
      <c r="N42" s="116">
        <f t="shared" si="37"/>
        <v>-0.16479217292885129</v>
      </c>
      <c r="O42" s="116"/>
      <c r="P42" s="116"/>
      <c r="Q42" s="116">
        <f t="shared" si="38"/>
        <v>-4.8672638204383389E-3</v>
      </c>
      <c r="R42" s="116">
        <f t="shared" si="38"/>
        <v>-3.8876127180546005E-3</v>
      </c>
      <c r="S42" s="116">
        <f t="shared" si="33"/>
        <v>-3.8876127180544895E-3</v>
      </c>
      <c r="T42" s="117">
        <f t="shared" si="34"/>
        <v>-3.6805455668466047E-3</v>
      </c>
      <c r="U42" s="116">
        <f t="shared" si="27"/>
        <v>-3.6805455668462717E-3</v>
      </c>
      <c r="V42" s="116">
        <f t="shared" si="28"/>
        <v>-3.6805455668463827E-3</v>
      </c>
      <c r="W42" s="116">
        <f t="shared" si="29"/>
        <v>-3.8581228340427431E-3</v>
      </c>
      <c r="X42" s="116">
        <f t="shared" si="30"/>
        <v>-4.0999999999999925E-3</v>
      </c>
      <c r="Y42" s="116">
        <f t="shared" si="31"/>
        <v>-4.0999999999999925E-3</v>
      </c>
      <c r="Z42" s="112">
        <f t="shared" si="8"/>
        <v>0.73221490207411344</v>
      </c>
      <c r="AA42" s="113">
        <f t="shared" si="35"/>
        <v>0.11538812444419724</v>
      </c>
      <c r="AB42" s="113">
        <f t="shared" si="9"/>
        <v>0.12336327319444962</v>
      </c>
      <c r="AC42" s="114">
        <f t="shared" si="36"/>
        <v>1.4454258215640544E-3</v>
      </c>
      <c r="AD42" s="98">
        <v>31434.44392916478</v>
      </c>
      <c r="AE42" s="8">
        <v>22156.7729518101</v>
      </c>
      <c r="AF42" s="8">
        <v>859.99533153749837</v>
      </c>
      <c r="AG42" s="8">
        <v>1821.5451848116872</v>
      </c>
      <c r="AH42" s="8">
        <v>0</v>
      </c>
      <c r="AI42" s="8">
        <v>2056.3107093374756</v>
      </c>
      <c r="AJ42" s="8">
        <v>9.4401890084755847E-4</v>
      </c>
      <c r="AK42" s="8">
        <v>3.0617133375586034</v>
      </c>
      <c r="AL42" s="8">
        <v>2.9032715801995246</v>
      </c>
      <c r="AM42" s="8">
        <v>21.984245439473618</v>
      </c>
      <c r="AN42" s="8">
        <v>17.485982565589609</v>
      </c>
      <c r="AO42" s="8">
        <v>0</v>
      </c>
      <c r="AP42" s="8">
        <v>0</v>
      </c>
      <c r="AQ42" s="8">
        <v>315.21762581457773</v>
      </c>
      <c r="AR42" s="8">
        <v>1229.1400559315664</v>
      </c>
      <c r="AS42" s="8">
        <v>1348.4952929527085</v>
      </c>
      <c r="AT42" s="8">
        <v>734.30855323375374</v>
      </c>
      <c r="AU42" s="8">
        <v>631.9960610534763</v>
      </c>
      <c r="AV42" s="8">
        <v>75.335691001230984</v>
      </c>
      <c r="AW42" s="87">
        <v>20211.141297832124</v>
      </c>
      <c r="AX42" s="87">
        <v>2805.6269855154769</v>
      </c>
      <c r="AY42" s="9">
        <v>59.315491552088986</v>
      </c>
    </row>
    <row r="43" spans="2:51" x14ac:dyDescent="0.35">
      <c r="B43" s="12">
        <f t="shared" si="4"/>
        <v>2057</v>
      </c>
      <c r="C43" s="92">
        <v>0.05</v>
      </c>
      <c r="D43" s="115">
        <f t="shared" si="39"/>
        <v>-4.0000000000001146E-3</v>
      </c>
      <c r="E43" s="116">
        <f t="shared" si="39"/>
        <v>-3.8339665119870858E-3</v>
      </c>
      <c r="F43" s="116">
        <f t="shared" si="39"/>
        <v>-3.8339665119868638E-3</v>
      </c>
      <c r="G43" s="116">
        <f t="shared" si="39"/>
        <v>-4.0000000000000036E-3</v>
      </c>
      <c r="H43" s="116"/>
      <c r="I43" s="116">
        <f t="shared" si="37"/>
        <v>-4.0000000000000036E-3</v>
      </c>
      <c r="J43" s="116">
        <f t="shared" si="37"/>
        <v>0</v>
      </c>
      <c r="K43" s="116">
        <f t="shared" si="37"/>
        <v>-0.33613717243610475</v>
      </c>
      <c r="L43" s="116">
        <f t="shared" si="37"/>
        <v>-0.17436998885536426</v>
      </c>
      <c r="M43" s="116">
        <f t="shared" si="37"/>
        <v>-6.0000000000000053E-3</v>
      </c>
      <c r="N43" s="116">
        <f t="shared" si="37"/>
        <v>-0.17370621852321522</v>
      </c>
      <c r="O43" s="116"/>
      <c r="P43" s="116"/>
      <c r="Q43" s="116">
        <f t="shared" si="38"/>
        <v>-4.5637528578896802E-3</v>
      </c>
      <c r="R43" s="116">
        <f t="shared" si="38"/>
        <v>-3.8339665119869748E-3</v>
      </c>
      <c r="S43" s="116">
        <f t="shared" si="33"/>
        <v>-3.8339665119868638E-3</v>
      </c>
      <c r="T43" s="117">
        <f t="shared" si="34"/>
        <v>-3.7054650655886645E-3</v>
      </c>
      <c r="U43" s="116">
        <f t="shared" si="27"/>
        <v>-3.7054650655887755E-3</v>
      </c>
      <c r="V43" s="116">
        <f t="shared" si="28"/>
        <v>-3.7054650655888866E-3</v>
      </c>
      <c r="W43" s="116">
        <f t="shared" si="29"/>
        <v>-3.8109184303569688E-3</v>
      </c>
      <c r="X43" s="116">
        <f t="shared" si="30"/>
        <v>-4.0000000000000036E-3</v>
      </c>
      <c r="Y43" s="116">
        <f t="shared" si="31"/>
        <v>-3.9999999999998925E-3</v>
      </c>
      <c r="Z43" s="112">
        <f t="shared" si="8"/>
        <v>0.73233696251002356</v>
      </c>
      <c r="AA43" s="113">
        <f t="shared" si="35"/>
        <v>0.11540302600128073</v>
      </c>
      <c r="AB43" s="113">
        <f t="shared" si="9"/>
        <v>0.12336327319444962</v>
      </c>
      <c r="AC43" s="114">
        <f t="shared" si="36"/>
        <v>1.3009617281417969E-3</v>
      </c>
      <c r="AD43" s="98">
        <v>31308.706153448118</v>
      </c>
      <c r="AE43" s="8">
        <v>22071.82462629916</v>
      </c>
      <c r="AF43" s="8">
        <v>856.69813823591858</v>
      </c>
      <c r="AG43" s="8">
        <v>1814.2590040724406</v>
      </c>
      <c r="AH43" s="8">
        <v>0</v>
      </c>
      <c r="AI43" s="8">
        <v>2048.0854665001257</v>
      </c>
      <c r="AJ43" s="8">
        <v>9.4401890084755847E-4</v>
      </c>
      <c r="AK43" s="8">
        <v>2.0325576734617452</v>
      </c>
      <c r="AL43" s="8">
        <v>2.3970281471160377</v>
      </c>
      <c r="AM43" s="8">
        <v>21.852339966836777</v>
      </c>
      <c r="AN43" s="8">
        <v>14.448558656958168</v>
      </c>
      <c r="AO43" s="8">
        <v>0</v>
      </c>
      <c r="AP43" s="8">
        <v>0</v>
      </c>
      <c r="AQ43" s="8">
        <v>313.77905047390925</v>
      </c>
      <c r="AR43" s="8">
        <v>1224.4275741185829</v>
      </c>
      <c r="AS43" s="8">
        <v>1343.3252071579559</v>
      </c>
      <c r="AT43" s="8">
        <v>731.58759854238315</v>
      </c>
      <c r="AU43" s="8">
        <v>629.65422172765295</v>
      </c>
      <c r="AV43" s="8">
        <v>75.056537230033925</v>
      </c>
      <c r="AW43" s="87">
        <v>20134.118286961668</v>
      </c>
      <c r="AX43" s="87">
        <v>2794.4044775734151</v>
      </c>
      <c r="AY43" s="9">
        <v>59.078229585880635</v>
      </c>
    </row>
    <row r="44" spans="2:51" x14ac:dyDescent="0.35">
      <c r="B44" s="12">
        <f t="shared" si="4"/>
        <v>2058</v>
      </c>
      <c r="C44" s="92">
        <v>0.05</v>
      </c>
      <c r="D44" s="115">
        <f t="shared" si="39"/>
        <v>-3.9999999999998925E-3</v>
      </c>
      <c r="E44" s="116">
        <f t="shared" si="39"/>
        <v>-3.854504712247131E-3</v>
      </c>
      <c r="F44" s="116">
        <f t="shared" si="39"/>
        <v>-3.854504712247131E-3</v>
      </c>
      <c r="G44" s="116">
        <f t="shared" si="39"/>
        <v>-4.0000000000001146E-3</v>
      </c>
      <c r="H44" s="116"/>
      <c r="I44" s="116">
        <f t="shared" si="37"/>
        <v>-4.0000000000000036E-3</v>
      </c>
      <c r="J44" s="116">
        <f t="shared" si="37"/>
        <v>-1</v>
      </c>
      <c r="K44" s="116">
        <f t="shared" si="37"/>
        <v>-0.38109161793372315</v>
      </c>
      <c r="L44" s="116">
        <f t="shared" si="37"/>
        <v>-0.19121790827755525</v>
      </c>
      <c r="M44" s="116">
        <f t="shared" si="37"/>
        <v>-5.9999999999997833E-3</v>
      </c>
      <c r="N44" s="116">
        <f t="shared" si="37"/>
        <v>-0.18327746937291267</v>
      </c>
      <c r="O44" s="116"/>
      <c r="P44" s="116"/>
      <c r="Q44" s="116">
        <f t="shared" si="38"/>
        <v>-4.2606540338104848E-3</v>
      </c>
      <c r="R44" s="116">
        <f t="shared" si="38"/>
        <v>-3.85450471224702E-3</v>
      </c>
      <c r="S44" s="116">
        <f t="shared" si="33"/>
        <v>-3.854504712247131E-3</v>
      </c>
      <c r="T44" s="117">
        <f t="shared" si="34"/>
        <v>-3.8613110273247875E-3</v>
      </c>
      <c r="U44" s="116">
        <f t="shared" si="27"/>
        <v>-3.8613110273247875E-3</v>
      </c>
      <c r="V44" s="116">
        <f t="shared" si="28"/>
        <v>-3.8613110273245654E-3</v>
      </c>
      <c r="W44" s="116">
        <f t="shared" si="29"/>
        <v>-3.8343114920739163E-3</v>
      </c>
      <c r="X44" s="116">
        <f t="shared" si="30"/>
        <v>-3.9999999999997815E-3</v>
      </c>
      <c r="Y44" s="116">
        <f t="shared" si="31"/>
        <v>-4.0000000000001146E-3</v>
      </c>
      <c r="Z44" s="112">
        <f t="shared" si="8"/>
        <v>0.73244394200509622</v>
      </c>
      <c r="AA44" s="113">
        <f t="shared" si="35"/>
        <v>0.11541563753137227</v>
      </c>
      <c r="AB44" s="113">
        <f t="shared" si="9"/>
        <v>0.1233632731944496</v>
      </c>
      <c r="AC44" s="114">
        <f t="shared" si="36"/>
        <v>1.1774933377346286E-3</v>
      </c>
      <c r="AD44" s="98">
        <v>31183.47132883433</v>
      </c>
      <c r="AE44" s="8">
        <v>21986.748674269198</v>
      </c>
      <c r="AF44" s="8">
        <v>853.39599122511493</v>
      </c>
      <c r="AG44" s="8">
        <v>1807.0019680561506</v>
      </c>
      <c r="AH44" s="8">
        <v>0</v>
      </c>
      <c r="AI44" s="8">
        <v>2039.8931246341251</v>
      </c>
      <c r="AJ44" s="8">
        <v>0</v>
      </c>
      <c r="AK44" s="8">
        <v>1.2579669811386045</v>
      </c>
      <c r="AL44" s="8">
        <v>1.938673438742085</v>
      </c>
      <c r="AM44" s="8">
        <v>21.721225927035761</v>
      </c>
      <c r="AN44" s="8">
        <v>11.800463390224785</v>
      </c>
      <c r="AO44" s="8">
        <v>0</v>
      </c>
      <c r="AP44" s="8">
        <v>0</v>
      </c>
      <c r="AQ44" s="8">
        <v>312.44214649678236</v>
      </c>
      <c r="AR44" s="8">
        <v>1219.7080122643376</v>
      </c>
      <c r="AS44" s="8">
        <v>1338.1473538168852</v>
      </c>
      <c r="AT44" s="8">
        <v>728.76271128067742</v>
      </c>
      <c r="AU44" s="8">
        <v>627.22293093789438</v>
      </c>
      <c r="AV44" s="8">
        <v>74.766720595154794</v>
      </c>
      <c r="AW44" s="87">
        <v>20056.917805831195</v>
      </c>
      <c r="AX44" s="87">
        <v>2783.226859663122</v>
      </c>
      <c r="AY44" s="9">
        <v>58.841916667537106</v>
      </c>
    </row>
    <row r="45" spans="2:51" x14ac:dyDescent="0.35">
      <c r="B45" s="12">
        <f t="shared" si="4"/>
        <v>2059</v>
      </c>
      <c r="C45" s="92">
        <v>0.05</v>
      </c>
      <c r="D45" s="115">
        <f t="shared" si="39"/>
        <v>-3.9000000000001256E-3</v>
      </c>
      <c r="E45" s="116">
        <f t="shared" si="39"/>
        <v>-3.7661415311982527E-3</v>
      </c>
      <c r="F45" s="116">
        <f t="shared" si="39"/>
        <v>-3.7661415311982527E-3</v>
      </c>
      <c r="G45" s="116">
        <f t="shared" si="39"/>
        <v>-3.9000000000000146E-3</v>
      </c>
      <c r="H45" s="116"/>
      <c r="I45" s="116">
        <f t="shared" si="37"/>
        <v>-3.9000000000000146E-3</v>
      </c>
      <c r="J45" s="116"/>
      <c r="K45" s="116">
        <f t="shared" si="37"/>
        <v>-0.43779527559055109</v>
      </c>
      <c r="L45" s="116">
        <f t="shared" si="37"/>
        <v>-0.19584216693004375</v>
      </c>
      <c r="M45" s="116">
        <f t="shared" si="37"/>
        <v>-5.9999999999998943E-3</v>
      </c>
      <c r="N45" s="116">
        <f t="shared" si="37"/>
        <v>-0.19689959942633628</v>
      </c>
      <c r="O45" s="116"/>
      <c r="P45" s="116"/>
      <c r="Q45" s="116">
        <f t="shared" si="38"/>
        <v>-3.9575848817021697E-3</v>
      </c>
      <c r="R45" s="116">
        <f t="shared" si="38"/>
        <v>-3.7661415311983637E-3</v>
      </c>
      <c r="S45" s="116">
        <f t="shared" si="33"/>
        <v>-3.7661415311981417E-3</v>
      </c>
      <c r="T45" s="117">
        <f t="shared" si="34"/>
        <v>-4.0131890448780183E-3</v>
      </c>
      <c r="U45" s="116">
        <f t="shared" si="27"/>
        <v>-4.0131890448781293E-3</v>
      </c>
      <c r="V45" s="116">
        <f t="shared" si="28"/>
        <v>-4.0131890448780183E-3</v>
      </c>
      <c r="W45" s="116">
        <f t="shared" si="29"/>
        <v>-3.7475664694981425E-3</v>
      </c>
      <c r="X45" s="116">
        <f t="shared" si="30"/>
        <v>-3.9000000000001256E-3</v>
      </c>
      <c r="Y45" s="116">
        <f t="shared" si="31"/>
        <v>-3.9000000000000146E-3</v>
      </c>
      <c r="Z45" s="112">
        <f t="shared" si="8"/>
        <v>0.73254236969765729</v>
      </c>
      <c r="AA45" s="113">
        <f t="shared" si="35"/>
        <v>0.11542342556261784</v>
      </c>
      <c r="AB45" s="113">
        <f t="shared" si="9"/>
        <v>0.1233632731944496</v>
      </c>
      <c r="AC45" s="114">
        <f t="shared" si="36"/>
        <v>1.0731519096365844E-3</v>
      </c>
      <c r="AD45" s="98">
        <v>31061.855790651873</v>
      </c>
      <c r="AE45" s="8">
        <v>21903.943466951016</v>
      </c>
      <c r="AF45" s="8">
        <v>850.18198114000393</v>
      </c>
      <c r="AG45" s="8">
        <v>1799.9546603807316</v>
      </c>
      <c r="AH45" s="8">
        <v>0</v>
      </c>
      <c r="AI45" s="8">
        <v>2031.9375414480519</v>
      </c>
      <c r="AJ45" s="8">
        <v>0</v>
      </c>
      <c r="AK45" s="8">
        <v>0.70723497994721551</v>
      </c>
      <c r="AL45" s="8">
        <v>1.5589994315291156</v>
      </c>
      <c r="AM45" s="8">
        <v>21.590898571473549</v>
      </c>
      <c r="AN45" s="8">
        <v>9.4769568756443778</v>
      </c>
      <c r="AO45" s="8">
        <v>0</v>
      </c>
      <c r="AP45" s="8">
        <v>0</v>
      </c>
      <c r="AQ45" s="8">
        <v>311.20563018140012</v>
      </c>
      <c r="AR45" s="8">
        <v>1215.1144192634135</v>
      </c>
      <c r="AS45" s="8">
        <v>1333.1077014928126</v>
      </c>
      <c r="AT45" s="8">
        <v>725.83804875145017</v>
      </c>
      <c r="AU45" s="8">
        <v>624.7057667427581</v>
      </c>
      <c r="AV45" s="8">
        <v>74.466667611140863</v>
      </c>
      <c r="AW45" s="87">
        <v>19981.753173180583</v>
      </c>
      <c r="AX45" s="87">
        <v>2772.3722749104354</v>
      </c>
      <c r="AY45" s="9">
        <v>58.612433192533707</v>
      </c>
    </row>
    <row r="46" spans="2:51" x14ac:dyDescent="0.35">
      <c r="B46" s="12">
        <f t="shared" si="4"/>
        <v>2060</v>
      </c>
      <c r="C46" s="92">
        <v>0.05</v>
      </c>
      <c r="D46" s="115">
        <f t="shared" si="39"/>
        <v>-4.0999999999999925E-3</v>
      </c>
      <c r="E46" s="116">
        <f t="shared" si="39"/>
        <v>-3.9925405973623151E-3</v>
      </c>
      <c r="F46" s="116">
        <f t="shared" si="39"/>
        <v>-3.9925405973624262E-3</v>
      </c>
      <c r="G46" s="116">
        <f t="shared" si="39"/>
        <v>-4.0999999999998815E-3</v>
      </c>
      <c r="H46" s="116"/>
      <c r="I46" s="116">
        <f t="shared" si="37"/>
        <v>-4.0999999999999925E-3</v>
      </c>
      <c r="J46" s="116"/>
      <c r="K46" s="116">
        <f t="shared" si="37"/>
        <v>-0.50280112044817926</v>
      </c>
      <c r="L46" s="116"/>
      <c r="M46" s="116">
        <f t="shared" si="37"/>
        <v>-6.0000000000000053E-3</v>
      </c>
      <c r="N46" s="116">
        <f t="shared" si="37"/>
        <v>-0.22119708721825426</v>
      </c>
      <c r="O46" s="116"/>
      <c r="P46" s="116"/>
      <c r="Q46" s="116">
        <f t="shared" si="38"/>
        <v>-3.65451229723468E-3</v>
      </c>
      <c r="R46" s="116">
        <f t="shared" si="38"/>
        <v>-3.9925405973622041E-3</v>
      </c>
      <c r="S46" s="116">
        <f t="shared" si="33"/>
        <v>-3.9925405973624262E-3</v>
      </c>
      <c r="T46" s="117">
        <f t="shared" si="34"/>
        <v>-4.2283933823422659E-3</v>
      </c>
      <c r="U46" s="116">
        <f t="shared" si="27"/>
        <v>-4.228393382342599E-3</v>
      </c>
      <c r="V46" s="116">
        <f t="shared" si="28"/>
        <v>-4.2283933823422659E-3</v>
      </c>
      <c r="W46" s="116">
        <f t="shared" si="29"/>
        <v>-3.9776311214033688E-3</v>
      </c>
      <c r="X46" s="116">
        <f t="shared" si="30"/>
        <v>-4.0999999999997705E-3</v>
      </c>
      <c r="Y46" s="116">
        <f t="shared" si="31"/>
        <v>-4.0999999999998815E-3</v>
      </c>
      <c r="Z46" s="112">
        <f t="shared" si="8"/>
        <v>0.73262141233793687</v>
      </c>
      <c r="AA46" s="113">
        <f t="shared" si="35"/>
        <v>0.11543374659200346</v>
      </c>
      <c r="AB46" s="113">
        <f t="shared" si="9"/>
        <v>0.12336327319444962</v>
      </c>
      <c r="AC46" s="114">
        <f t="shared" si="36"/>
        <v>9.8614106449741203E-4</v>
      </c>
      <c r="AD46" s="98">
        <v>30934.5021819102</v>
      </c>
      <c r="AE46" s="8">
        <v>21816.491083416884</v>
      </c>
      <c r="AF46" s="8">
        <v>846.78759506515644</v>
      </c>
      <c r="AG46" s="8">
        <v>1792.5748462731708</v>
      </c>
      <c r="AH46" s="8">
        <v>0</v>
      </c>
      <c r="AI46" s="8">
        <v>2023.6065975281149</v>
      </c>
      <c r="AJ46" s="8">
        <v>0</v>
      </c>
      <c r="AK46" s="8">
        <v>0.35163643960960994</v>
      </c>
      <c r="AL46" s="8">
        <v>1.3121116726532895</v>
      </c>
      <c r="AM46" s="8">
        <v>21.461353180044707</v>
      </c>
      <c r="AN46" s="8">
        <v>7.3806816190588345</v>
      </c>
      <c r="AO46" s="8">
        <v>0</v>
      </c>
      <c r="AP46" s="8">
        <v>0</v>
      </c>
      <c r="AQ46" s="8">
        <v>310.06832537893354</v>
      </c>
      <c r="AR46" s="8">
        <v>1210.2630256140642</v>
      </c>
      <c r="AS46" s="8">
        <v>1327.785214873946</v>
      </c>
      <c r="AT46" s="8">
        <v>722.76891994945731</v>
      </c>
      <c r="AU46" s="8">
        <v>622.06426501275178</v>
      </c>
      <c r="AV46" s="8">
        <v>74.151793246608833</v>
      </c>
      <c r="AW46" s="87">
        <v>19902.273129898738</v>
      </c>
      <c r="AX46" s="87">
        <v>2761.0055485833032</v>
      </c>
      <c r="AY46" s="9">
        <v>58.372122216444325</v>
      </c>
    </row>
    <row r="47" spans="2:51" x14ac:dyDescent="0.35">
      <c r="B47" s="12">
        <f t="shared" si="4"/>
        <v>2061</v>
      </c>
      <c r="C47" s="92">
        <v>0.05</v>
      </c>
      <c r="D47" s="115">
        <f t="shared" si="39"/>
        <v>-4.2999999999998595E-3</v>
      </c>
      <c r="E47" s="116">
        <f t="shared" si="39"/>
        <v>-4.2167876851292307E-3</v>
      </c>
      <c r="F47" s="116">
        <f t="shared" si="39"/>
        <v>-4.2167876851294528E-3</v>
      </c>
      <c r="G47" s="116">
        <f t="shared" si="39"/>
        <v>-4.3000000000001926E-3</v>
      </c>
      <c r="H47" s="116"/>
      <c r="I47" s="116">
        <f t="shared" si="37"/>
        <v>-4.3000000000000815E-3</v>
      </c>
      <c r="J47" s="116"/>
      <c r="K47" s="116">
        <f t="shared" si="37"/>
        <v>-0.57746478873239426</v>
      </c>
      <c r="L47" s="116"/>
      <c r="M47" s="116">
        <f t="shared" si="37"/>
        <v>-6.0000000000001164E-3</v>
      </c>
      <c r="N47" s="116"/>
      <c r="O47" s="116"/>
      <c r="P47" s="116"/>
      <c r="Q47" s="116">
        <f t="shared" si="38"/>
        <v>-3.3512774975800186E-3</v>
      </c>
      <c r="R47" s="116">
        <f t="shared" si="38"/>
        <v>-4.2167876851293418E-3</v>
      </c>
      <c r="S47" s="116">
        <f t="shared" si="33"/>
        <v>-4.2167876851292307E-3</v>
      </c>
      <c r="T47" s="117">
        <f t="shared" si="34"/>
        <v>-4.4318477584083249E-3</v>
      </c>
      <c r="U47" s="116">
        <f t="shared" si="27"/>
        <v>-4.4318477584082139E-3</v>
      </c>
      <c r="V47" s="116">
        <f t="shared" si="28"/>
        <v>-4.4318477584079918E-3</v>
      </c>
      <c r="W47" s="116">
        <f t="shared" si="29"/>
        <v>-4.2052437945611087E-3</v>
      </c>
      <c r="X47" s="116">
        <f t="shared" si="30"/>
        <v>-4.3000000000001926E-3</v>
      </c>
      <c r="Y47" s="116">
        <f t="shared" si="31"/>
        <v>-4.2999999999999705E-3</v>
      </c>
      <c r="Z47" s="112">
        <f t="shared" si="8"/>
        <v>0.7326826387350891</v>
      </c>
      <c r="AA47" s="113">
        <f t="shared" si="35"/>
        <v>0.11544705991831397</v>
      </c>
      <c r="AB47" s="113">
        <f t="shared" si="9"/>
        <v>0.12336327319444958</v>
      </c>
      <c r="AC47" s="114">
        <f t="shared" si="36"/>
        <v>9.1415621853879736E-4</v>
      </c>
      <c r="AD47" s="98">
        <v>30801.483822527989</v>
      </c>
      <c r="AE47" s="8">
        <v>21724.4955724836</v>
      </c>
      <c r="AF47" s="8">
        <v>843.21687156236533</v>
      </c>
      <c r="AG47" s="8">
        <v>1784.8667744341958</v>
      </c>
      <c r="AH47" s="8">
        <v>0</v>
      </c>
      <c r="AI47" s="8">
        <v>2014.9050891587437</v>
      </c>
      <c r="AJ47" s="8">
        <v>0</v>
      </c>
      <c r="AK47" s="8">
        <v>0.14857877729983521</v>
      </c>
      <c r="AL47" s="8">
        <v>1.1059378642234947</v>
      </c>
      <c r="AM47" s="8">
        <v>21.332585060964437</v>
      </c>
      <c r="AN47" s="8">
        <v>5.5702662740983575</v>
      </c>
      <c r="AO47" s="8">
        <v>0</v>
      </c>
      <c r="AP47" s="8">
        <v>0</v>
      </c>
      <c r="AQ47" s="8">
        <v>309.0292003773788</v>
      </c>
      <c r="AR47" s="8">
        <v>1205.1596033918875</v>
      </c>
      <c r="AS47" s="8">
        <v>1322.1862265313689</v>
      </c>
      <c r="AT47" s="8">
        <v>719.56571813173207</v>
      </c>
      <c r="AU47" s="8">
        <v>619.30737089426918</v>
      </c>
      <c r="AV47" s="8">
        <v>73.823163787926916</v>
      </c>
      <c r="AW47" s="87">
        <v>19818.579219321571</v>
      </c>
      <c r="AX47" s="87">
        <v>2749.1332247243945</v>
      </c>
      <c r="AY47" s="9">
        <v>58.121122090913616</v>
      </c>
    </row>
    <row r="48" spans="2:51" x14ac:dyDescent="0.35">
      <c r="B48" s="12">
        <f t="shared" si="4"/>
        <v>2062</v>
      </c>
      <c r="C48" s="92">
        <v>0.05</v>
      </c>
      <c r="D48" s="115">
        <f t="shared" si="39"/>
        <v>-4.3999999999999595E-3</v>
      </c>
      <c r="E48" s="116">
        <f t="shared" si="39"/>
        <v>-4.3362284735734002E-3</v>
      </c>
      <c r="F48" s="116">
        <f t="shared" si="39"/>
        <v>-4.3362284735732892E-3</v>
      </c>
      <c r="G48" s="116">
        <f t="shared" si="39"/>
        <v>-4.3999999999999595E-3</v>
      </c>
      <c r="H48" s="116"/>
      <c r="I48" s="116">
        <f t="shared" si="37"/>
        <v>-4.3999999999999595E-3</v>
      </c>
      <c r="J48" s="116"/>
      <c r="K48" s="116">
        <f t="shared" si="37"/>
        <v>-0.66</v>
      </c>
      <c r="L48" s="116"/>
      <c r="M48" s="116">
        <f t="shared" si="37"/>
        <v>-6.0000000000001164E-3</v>
      </c>
      <c r="N48" s="116"/>
      <c r="O48" s="116"/>
      <c r="P48" s="116"/>
      <c r="Q48" s="116">
        <f t="shared" si="38"/>
        <v>-3.0481019866058778E-3</v>
      </c>
      <c r="R48" s="116">
        <f t="shared" si="38"/>
        <v>-4.3362284735734002E-3</v>
      </c>
      <c r="S48" s="116">
        <f t="shared" si="33"/>
        <v>-4.3362284735734002E-3</v>
      </c>
      <c r="T48" s="117">
        <f t="shared" si="34"/>
        <v>-4.5353504569290992E-3</v>
      </c>
      <c r="U48" s="116">
        <f t="shared" si="27"/>
        <v>-4.5353504569294323E-3</v>
      </c>
      <c r="V48" s="116">
        <f t="shared" si="28"/>
        <v>-4.5353504569292102E-3</v>
      </c>
      <c r="W48" s="116">
        <f t="shared" si="29"/>
        <v>-4.3273824094760549E-3</v>
      </c>
      <c r="X48" s="116">
        <f t="shared" si="30"/>
        <v>-4.4000000000000705E-3</v>
      </c>
      <c r="Y48" s="116">
        <f t="shared" si="31"/>
        <v>-4.3999999999999595E-3</v>
      </c>
      <c r="Z48" s="112">
        <f t="shared" si="8"/>
        <v>0.7327295695208047</v>
      </c>
      <c r="AA48" s="113">
        <f t="shared" si="35"/>
        <v>0.11546276316573263</v>
      </c>
      <c r="AB48" s="113">
        <f t="shared" si="9"/>
        <v>0.12336327319444959</v>
      </c>
      <c r="AC48" s="114">
        <f t="shared" si="36"/>
        <v>8.5425544484573745E-4</v>
      </c>
      <c r="AD48" s="98">
        <v>30665.957293708867</v>
      </c>
      <c r="AE48" s="8">
        <v>21630.293196208178</v>
      </c>
      <c r="AF48" s="8">
        <v>839.56049055449921</v>
      </c>
      <c r="AG48" s="8">
        <v>1777.0133606266854</v>
      </c>
      <c r="AH48" s="8">
        <v>0</v>
      </c>
      <c r="AI48" s="8">
        <v>2006.0395067664454</v>
      </c>
      <c r="AJ48" s="8">
        <v>0</v>
      </c>
      <c r="AK48" s="8">
        <v>5.0516784281943963E-2</v>
      </c>
      <c r="AL48" s="8">
        <v>0.90220560834430796</v>
      </c>
      <c r="AM48" s="8">
        <v>21.204589550598648</v>
      </c>
      <c r="AN48" s="8">
        <v>4.0392490463327544</v>
      </c>
      <c r="AO48" s="8">
        <v>0</v>
      </c>
      <c r="AP48" s="8">
        <v>0</v>
      </c>
      <c r="AQ48" s="8">
        <v>308.08724785778929</v>
      </c>
      <c r="AR48" s="8">
        <v>1199.9337560044592</v>
      </c>
      <c r="AS48" s="8">
        <v>1316.452924968517</v>
      </c>
      <c r="AT48" s="8">
        <v>716.30223542321278</v>
      </c>
      <c r="AU48" s="8">
        <v>616.49859492670407</v>
      </c>
      <c r="AV48" s="8">
        <v>73.488349868309385</v>
      </c>
      <c r="AW48" s="87">
        <v>19732.816648227072</v>
      </c>
      <c r="AX48" s="87">
        <v>2737.0370385356068</v>
      </c>
      <c r="AY48" s="9">
        <v>57.8653891537136</v>
      </c>
    </row>
    <row r="49" spans="2:51" x14ac:dyDescent="0.35">
      <c r="B49" s="12">
        <f t="shared" si="4"/>
        <v>2063</v>
      </c>
      <c r="C49" s="92">
        <v>0.05</v>
      </c>
      <c r="D49" s="115">
        <f t="shared" si="39"/>
        <v>-4.4999999999998375E-3</v>
      </c>
      <c r="E49" s="116">
        <f t="shared" si="39"/>
        <v>-4.4563050649972791E-3</v>
      </c>
      <c r="F49" s="116">
        <f t="shared" si="39"/>
        <v>-4.4563050649973901E-3</v>
      </c>
      <c r="G49" s="116">
        <f t="shared" si="39"/>
        <v>-4.4999999999999485E-3</v>
      </c>
      <c r="H49" s="116"/>
      <c r="I49" s="116">
        <f t="shared" si="37"/>
        <v>-4.4999999999998375E-3</v>
      </c>
      <c r="J49" s="116"/>
      <c r="K49" s="116">
        <f t="shared" si="37"/>
        <v>-0.72549019607843135</v>
      </c>
      <c r="L49" s="116"/>
      <c r="M49" s="116">
        <f t="shared" si="37"/>
        <v>-6.0000000000000053E-3</v>
      </c>
      <c r="N49" s="116"/>
      <c r="O49" s="116"/>
      <c r="P49" s="116"/>
      <c r="Q49" s="116">
        <f t="shared" si="38"/>
        <v>-3.0000000000002247E-3</v>
      </c>
      <c r="R49" s="116">
        <f t="shared" si="38"/>
        <v>-4.4563050649972791E-3</v>
      </c>
      <c r="S49" s="116">
        <f t="shared" si="33"/>
        <v>-4.4563050649972791E-3</v>
      </c>
      <c r="T49" s="117">
        <f t="shared" si="34"/>
        <v>-4.5342491791195982E-3</v>
      </c>
      <c r="U49" s="116">
        <f t="shared" si="27"/>
        <v>-4.5342491791192652E-3</v>
      </c>
      <c r="V49" s="116">
        <f t="shared" si="28"/>
        <v>-4.5342491791197093E-3</v>
      </c>
      <c r="W49" s="116">
        <f t="shared" si="29"/>
        <v>-4.4502443663330116E-3</v>
      </c>
      <c r="X49" s="116">
        <f t="shared" si="30"/>
        <v>-4.4999999999999485E-3</v>
      </c>
      <c r="Y49" s="116">
        <f t="shared" si="31"/>
        <v>-4.4999999999999485E-3</v>
      </c>
      <c r="Z49" s="112">
        <f t="shared" si="8"/>
        <v>0.73276173081755469</v>
      </c>
      <c r="AA49" s="113">
        <f t="shared" si="35"/>
        <v>0.11548069922998237</v>
      </c>
      <c r="AB49" s="113">
        <f t="shared" si="9"/>
        <v>0.12336327319444958</v>
      </c>
      <c r="AC49" s="114">
        <f t="shared" si="36"/>
        <v>8.0470876253722434E-4</v>
      </c>
      <c r="AD49" s="98">
        <v>30527.960485887183</v>
      </c>
      <c r="AE49" s="8">
        <v>21533.90201108054</v>
      </c>
      <c r="AF49" s="8">
        <v>835.81915288806954</v>
      </c>
      <c r="AG49" s="8">
        <v>1769.0168005038654</v>
      </c>
      <c r="AH49" s="8">
        <v>0</v>
      </c>
      <c r="AI49" s="8">
        <v>1997.0123289859966</v>
      </c>
      <c r="AJ49" s="8">
        <v>0</v>
      </c>
      <c r="AK49" s="8">
        <v>1.3867352547984617E-2</v>
      </c>
      <c r="AL49" s="8">
        <v>0.69074892921942421</v>
      </c>
      <c r="AM49" s="8">
        <v>21.077362013295055</v>
      </c>
      <c r="AN49" s="8">
        <v>2.7841390103210957</v>
      </c>
      <c r="AO49" s="8">
        <v>0</v>
      </c>
      <c r="AP49" s="8">
        <v>0</v>
      </c>
      <c r="AQ49" s="8">
        <v>307.16298611421587</v>
      </c>
      <c r="AR49" s="8">
        <v>1194.5864851299152</v>
      </c>
      <c r="AS49" s="8">
        <v>1310.5864091311494</v>
      </c>
      <c r="AT49" s="8">
        <v>713.05434260024356</v>
      </c>
      <c r="AU49" s="8">
        <v>613.70323667872947</v>
      </c>
      <c r="AV49" s="8">
        <v>73.15513537824414</v>
      </c>
      <c r="AW49" s="87">
        <v>19645.000792106417</v>
      </c>
      <c r="AX49" s="87">
        <v>2724.7203718621968</v>
      </c>
      <c r="AY49" s="9">
        <v>57.604994902521895</v>
      </c>
    </row>
    <row r="50" spans="2:51" x14ac:dyDescent="0.35">
      <c r="B50" s="12">
        <f t="shared" si="4"/>
        <v>2064</v>
      </c>
      <c r="C50" s="92">
        <v>0.05</v>
      </c>
      <c r="D50" s="115">
        <f t="shared" si="39"/>
        <v>-4.7000000000001485E-3</v>
      </c>
      <c r="E50" s="116">
        <f t="shared" si="39"/>
        <v>-4.6809980173340149E-3</v>
      </c>
      <c r="F50" s="116">
        <f t="shared" si="39"/>
        <v>-4.6809980173342369E-3</v>
      </c>
      <c r="G50" s="116">
        <f t="shared" si="39"/>
        <v>-4.7000000000000375E-3</v>
      </c>
      <c r="H50" s="116"/>
      <c r="I50" s="116">
        <f t="shared" si="37"/>
        <v>-4.7000000000000375E-3</v>
      </c>
      <c r="J50" s="116"/>
      <c r="K50" s="116">
        <f t="shared" si="37"/>
        <v>-0.71428571428571419</v>
      </c>
      <c r="L50" s="116"/>
      <c r="M50" s="116">
        <f t="shared" si="37"/>
        <v>-5.9999999999998943E-3</v>
      </c>
      <c r="N50" s="116"/>
      <c r="O50" s="116"/>
      <c r="P50" s="116"/>
      <c r="Q50" s="116">
        <f t="shared" si="38"/>
        <v>-3.0000000000002247E-3</v>
      </c>
      <c r="R50" s="116">
        <f t="shared" si="38"/>
        <v>-4.6809980173341259E-3</v>
      </c>
      <c r="S50" s="116">
        <f t="shared" si="33"/>
        <v>-4.6809980173343479E-3</v>
      </c>
      <c r="T50" s="117">
        <f t="shared" si="34"/>
        <v>-4.4849389424466146E-3</v>
      </c>
      <c r="U50" s="116">
        <f t="shared" si="27"/>
        <v>-4.4849389424465036E-3</v>
      </c>
      <c r="V50" s="116">
        <f t="shared" si="28"/>
        <v>-4.4849389424462816E-3</v>
      </c>
      <c r="W50" s="116">
        <f t="shared" si="29"/>
        <v>-4.678362482226861E-3</v>
      </c>
      <c r="X50" s="116">
        <f t="shared" si="30"/>
        <v>-4.7000000000001485E-3</v>
      </c>
      <c r="Y50" s="116">
        <f t="shared" si="31"/>
        <v>-4.6999999999999265E-3</v>
      </c>
      <c r="Z50" s="112">
        <f t="shared" si="8"/>
        <v>0.73277572049474482</v>
      </c>
      <c r="AA50" s="113">
        <f t="shared" si="35"/>
        <v>0.1155044985700209</v>
      </c>
      <c r="AB50" s="113">
        <f t="shared" si="9"/>
        <v>0.12336327319444959</v>
      </c>
      <c r="AC50" s="114">
        <f t="shared" si="36"/>
        <v>7.6196098627426907E-4</v>
      </c>
      <c r="AD50" s="98">
        <v>30384.47907160351</v>
      </c>
      <c r="AE50" s="8">
        <v>21433.101858461207</v>
      </c>
      <c r="AF50" s="8">
        <v>831.90668509055047</v>
      </c>
      <c r="AG50" s="8">
        <v>1760.7024215414972</v>
      </c>
      <c r="AH50" s="8">
        <v>0</v>
      </c>
      <c r="AI50" s="8">
        <v>1987.6263710397625</v>
      </c>
      <c r="AJ50" s="8">
        <v>0</v>
      </c>
      <c r="AK50" s="8">
        <v>3.9621007279956053E-3</v>
      </c>
      <c r="AL50" s="8">
        <v>0.37439275144906942</v>
      </c>
      <c r="AM50" s="8">
        <v>20.950897841215287</v>
      </c>
      <c r="AN50" s="8">
        <v>1.8225349474365431</v>
      </c>
      <c r="AO50" s="8">
        <v>0</v>
      </c>
      <c r="AP50" s="8">
        <v>0</v>
      </c>
      <c r="AQ50" s="8">
        <v>306.24149715587316</v>
      </c>
      <c r="AR50" s="8">
        <v>1188.994628161488</v>
      </c>
      <c r="AS50" s="8">
        <v>1304.4515567484611</v>
      </c>
      <c r="AT50" s="8">
        <v>709.85633741103504</v>
      </c>
      <c r="AU50" s="8">
        <v>610.9508151334436</v>
      </c>
      <c r="AV50" s="8">
        <v>72.827039062746323</v>
      </c>
      <c r="AW50" s="87">
        <v>19553.094357437309</v>
      </c>
      <c r="AX50" s="87">
        <v>2711.914186114444</v>
      </c>
      <c r="AY50" s="9">
        <v>57.334251426480044</v>
      </c>
    </row>
    <row r="51" spans="2:51" x14ac:dyDescent="0.35">
      <c r="B51" s="12">
        <f t="shared" si="4"/>
        <v>2065</v>
      </c>
      <c r="C51" s="92">
        <v>0.05</v>
      </c>
      <c r="D51" s="115">
        <f t="shared" si="39"/>
        <v>-5.0000000000000044E-3</v>
      </c>
      <c r="E51" s="116">
        <f t="shared" si="39"/>
        <v>-5.0148985980534855E-3</v>
      </c>
      <c r="F51" s="116">
        <f t="shared" si="39"/>
        <v>-5.0148985980533745E-3</v>
      </c>
      <c r="G51" s="116">
        <f t="shared" si="39"/>
        <v>-4.9999999999998934E-3</v>
      </c>
      <c r="H51" s="116"/>
      <c r="I51" s="116">
        <f t="shared" si="37"/>
        <v>-4.9999999999998934E-3</v>
      </c>
      <c r="J51" s="116"/>
      <c r="K51" s="116">
        <f t="shared" si="37"/>
        <v>-0.25</v>
      </c>
      <c r="L51" s="116"/>
      <c r="M51" s="116">
        <f t="shared" si="37"/>
        <v>-6.0000000000001164E-3</v>
      </c>
      <c r="N51" s="116"/>
      <c r="O51" s="116"/>
      <c r="P51" s="116"/>
      <c r="Q51" s="116">
        <f t="shared" si="38"/>
        <v>-3.0000000000000027E-3</v>
      </c>
      <c r="R51" s="116">
        <f t="shared" si="38"/>
        <v>-5.0148985980532634E-3</v>
      </c>
      <c r="S51" s="116">
        <f t="shared" si="33"/>
        <v>-5.0148985980530414E-3</v>
      </c>
      <c r="T51" s="117">
        <f t="shared" si="34"/>
        <v>-4.474397398524621E-3</v>
      </c>
      <c r="U51" s="116">
        <f t="shared" si="27"/>
        <v>-4.474397398524288E-3</v>
      </c>
      <c r="V51" s="116">
        <f t="shared" si="28"/>
        <v>-4.474397398524621E-3</v>
      </c>
      <c r="W51" s="116">
        <f t="shared" si="29"/>
        <v>-5.0169649574064445E-3</v>
      </c>
      <c r="X51" s="116">
        <f t="shared" si="30"/>
        <v>-4.9999999999997824E-3</v>
      </c>
      <c r="Y51" s="116">
        <f t="shared" si="31"/>
        <v>-5.0000000000001155E-3</v>
      </c>
      <c r="Z51" s="112">
        <f t="shared" si="8"/>
        <v>0.73276474830286242</v>
      </c>
      <c r="AA51" s="113">
        <f t="shared" si="35"/>
        <v>0.11553586993201351</v>
      </c>
      <c r="AB51" s="113">
        <f t="shared" si="9"/>
        <v>0.1233632731944496</v>
      </c>
      <c r="AC51" s="114">
        <f t="shared" si="36"/>
        <v>7.2975034135702081E-4</v>
      </c>
      <c r="AD51" s="98">
        <v>30232.556676245491</v>
      </c>
      <c r="AE51" s="8">
        <v>21325.617025999272</v>
      </c>
      <c r="AF51" s="8">
        <v>827.73475742177868</v>
      </c>
      <c r="AG51" s="8">
        <v>1751.8989094337899</v>
      </c>
      <c r="AH51" s="8">
        <v>0</v>
      </c>
      <c r="AI51" s="8">
        <v>1977.6882391845638</v>
      </c>
      <c r="AJ51" s="8">
        <v>0</v>
      </c>
      <c r="AK51" s="8">
        <v>2.9715755459967037E-3</v>
      </c>
      <c r="AL51" s="8">
        <v>0.13078410673749852</v>
      </c>
      <c r="AM51" s="8">
        <v>20.825192454167993</v>
      </c>
      <c r="AN51" s="8">
        <v>1.103270418134136</v>
      </c>
      <c r="AO51" s="8">
        <v>0</v>
      </c>
      <c r="AP51" s="8">
        <v>0</v>
      </c>
      <c r="AQ51" s="8">
        <v>305.32277266440553</v>
      </c>
      <c r="AR51" s="8">
        <v>1183.0319406676281</v>
      </c>
      <c r="AS51" s="8">
        <v>1297.9098644652952</v>
      </c>
      <c r="AT51" s="8">
        <v>706.6801580615969</v>
      </c>
      <c r="AU51" s="8">
        <v>608.21717839558426</v>
      </c>
      <c r="AV51" s="8">
        <v>72.501181948621721</v>
      </c>
      <c r="AW51" s="87">
        <v>19454.997168237183</v>
      </c>
      <c r="AX51" s="87">
        <v>2698.3546151838723</v>
      </c>
      <c r="AY51" s="9">
        <v>57.04758016934764</v>
      </c>
    </row>
    <row r="52" spans="2:51" x14ac:dyDescent="0.35">
      <c r="B52" s="12">
        <f t="shared" si="4"/>
        <v>2066</v>
      </c>
      <c r="C52" s="92">
        <v>0.05</v>
      </c>
      <c r="D52" s="115">
        <f t="shared" si="39"/>
        <v>-5.3999999999998494E-3</v>
      </c>
      <c r="E52" s="116">
        <f t="shared" si="39"/>
        <v>-5.4599549175171624E-3</v>
      </c>
      <c r="F52" s="116">
        <f t="shared" si="39"/>
        <v>-5.4599549175172735E-3</v>
      </c>
      <c r="G52" s="116">
        <f t="shared" si="39"/>
        <v>-5.4000000000000714E-3</v>
      </c>
      <c r="H52" s="116"/>
      <c r="I52" s="116">
        <f t="shared" si="37"/>
        <v>-5.3999999999999604E-3</v>
      </c>
      <c r="J52" s="116"/>
      <c r="K52" s="116">
        <f t="shared" si="37"/>
        <v>-0.33333333333333326</v>
      </c>
      <c r="L52" s="116"/>
      <c r="M52" s="116">
        <f t="shared" si="37"/>
        <v>-6.0000000000001164E-3</v>
      </c>
      <c r="N52" s="116"/>
      <c r="O52" s="116"/>
      <c r="P52" s="116"/>
      <c r="Q52" s="116">
        <f t="shared" si="38"/>
        <v>-3.0000000000001137E-3</v>
      </c>
      <c r="R52" s="116">
        <f t="shared" si="38"/>
        <v>-5.4599549175173845E-3</v>
      </c>
      <c r="S52" s="116">
        <f t="shared" si="33"/>
        <v>-5.4599549175174955E-3</v>
      </c>
      <c r="T52" s="117">
        <f t="shared" si="34"/>
        <v>-4.4900954641650115E-3</v>
      </c>
      <c r="U52" s="116">
        <f t="shared" si="27"/>
        <v>-4.4900954641655666E-3</v>
      </c>
      <c r="V52" s="116">
        <f t="shared" si="28"/>
        <v>-4.4900954641653446E-3</v>
      </c>
      <c r="W52" s="116">
        <f t="shared" si="29"/>
        <v>-5.4682704997294218E-3</v>
      </c>
      <c r="X52" s="116">
        <f t="shared" si="30"/>
        <v>-5.4000000000001824E-3</v>
      </c>
      <c r="Y52" s="116">
        <f t="shared" si="31"/>
        <v>-5.4000000000000714E-3</v>
      </c>
      <c r="Z52" s="112">
        <f t="shared" si="8"/>
        <v>0.73272057692739079</v>
      </c>
      <c r="AA52" s="113">
        <f t="shared" si="35"/>
        <v>0.11557667704886679</v>
      </c>
      <c r="AB52" s="113">
        <f t="shared" si="9"/>
        <v>0.12336327319444959</v>
      </c>
      <c r="AC52" s="114">
        <f t="shared" si="36"/>
        <v>7.1282273757315381E-4</v>
      </c>
      <c r="AD52" s="98">
        <v>30069.300870193769</v>
      </c>
      <c r="AE52" s="8">
        <v>21209.18011844908</v>
      </c>
      <c r="AF52" s="8">
        <v>823.21536296259364</v>
      </c>
      <c r="AG52" s="8">
        <v>1742.4386553228474</v>
      </c>
      <c r="AH52" s="8">
        <v>0</v>
      </c>
      <c r="AI52" s="8">
        <v>1967.0087226929672</v>
      </c>
      <c r="AJ52" s="8">
        <v>0</v>
      </c>
      <c r="AK52" s="8">
        <v>1.9810503639978026E-3</v>
      </c>
      <c r="AL52" s="8">
        <v>7.8559333243767196E-2</v>
      </c>
      <c r="AM52" s="8">
        <v>20.700241299442983</v>
      </c>
      <c r="AN52" s="8">
        <v>0.65329968015158935</v>
      </c>
      <c r="AO52" s="8">
        <v>0</v>
      </c>
      <c r="AP52" s="8">
        <v>0</v>
      </c>
      <c r="AQ52" s="8">
        <v>304.40680434641229</v>
      </c>
      <c r="AR52" s="8">
        <v>1176.5726396055998</v>
      </c>
      <c r="AS52" s="8">
        <v>1290.8233351183135</v>
      </c>
      <c r="AT52" s="8">
        <v>703.50709668926913</v>
      </c>
      <c r="AU52" s="8">
        <v>605.4862252016427</v>
      </c>
      <c r="AV52" s="8">
        <v>72.17564472040759</v>
      </c>
      <c r="AW52" s="87">
        <v>19348.611981149792</v>
      </c>
      <c r="AX52" s="87">
        <v>2683.783500261879</v>
      </c>
      <c r="AY52" s="9">
        <v>56.739523236433158</v>
      </c>
    </row>
    <row r="53" spans="2:51" x14ac:dyDescent="0.35">
      <c r="B53" s="12">
        <f t="shared" si="4"/>
        <v>2067</v>
      </c>
      <c r="C53" s="92">
        <v>0.05</v>
      </c>
      <c r="D53" s="115">
        <f t="shared" si="39"/>
        <v>-5.1999999999998714E-3</v>
      </c>
      <c r="E53" s="116">
        <f t="shared" si="39"/>
        <v>-5.249547638915053E-3</v>
      </c>
      <c r="F53" s="116">
        <f t="shared" si="39"/>
        <v>-5.2495476389151641E-3</v>
      </c>
      <c r="G53" s="116">
        <f t="shared" si="39"/>
        <v>-5.1999999999998714E-3</v>
      </c>
      <c r="H53" s="116"/>
      <c r="I53" s="116">
        <f t="shared" si="37"/>
        <v>-5.1999999999998714E-3</v>
      </c>
      <c r="J53" s="116"/>
      <c r="K53" s="116">
        <f t="shared" si="37"/>
        <v>-0.5</v>
      </c>
      <c r="L53" s="116"/>
      <c r="M53" s="116">
        <f t="shared" si="37"/>
        <v>-6.0000000000000053E-3</v>
      </c>
      <c r="N53" s="116"/>
      <c r="O53" s="116"/>
      <c r="P53" s="116"/>
      <c r="Q53" s="116">
        <f t="shared" si="38"/>
        <v>-2.9999999999998916E-3</v>
      </c>
      <c r="R53" s="116">
        <f t="shared" si="38"/>
        <v>-5.2495476389151641E-3</v>
      </c>
      <c r="S53" s="116">
        <f t="shared" si="33"/>
        <v>-5.249547638914942E-3</v>
      </c>
      <c r="T53" s="117">
        <f t="shared" si="34"/>
        <v>-4.5679639763152036E-3</v>
      </c>
      <c r="U53" s="116">
        <f t="shared" si="27"/>
        <v>-4.5679639763149815E-3</v>
      </c>
      <c r="V53" s="116">
        <f t="shared" si="28"/>
        <v>-4.5679639763152036E-3</v>
      </c>
      <c r="W53" s="116">
        <f t="shared" si="29"/>
        <v>-5.2564202319427267E-3</v>
      </c>
      <c r="X53" s="116">
        <f t="shared" si="30"/>
        <v>-5.1999999999998714E-3</v>
      </c>
      <c r="Y53" s="116">
        <f t="shared" si="31"/>
        <v>-5.1999999999997604E-3</v>
      </c>
      <c r="Z53" s="112">
        <f t="shared" si="8"/>
        <v>0.73268408258222462</v>
      </c>
      <c r="AA53" s="113">
        <f t="shared" si="35"/>
        <v>0.11560984273355041</v>
      </c>
      <c r="AB53" s="113">
        <f t="shared" si="9"/>
        <v>0.12336327319444959</v>
      </c>
      <c r="AC53" s="114">
        <f t="shared" si="36"/>
        <v>7.0208647056200688E-4</v>
      </c>
      <c r="AD53" s="98">
        <v>29912.940505668765</v>
      </c>
      <c r="AE53" s="8">
        <v>21097.841517034951</v>
      </c>
      <c r="AF53" s="8">
        <v>818.89385469763465</v>
      </c>
      <c r="AG53" s="8">
        <v>1733.3779743151688</v>
      </c>
      <c r="AH53" s="8">
        <v>0</v>
      </c>
      <c r="AI53" s="8">
        <v>1956.780277334964</v>
      </c>
      <c r="AJ53" s="8">
        <v>0</v>
      </c>
      <c r="AK53" s="8">
        <v>9.9052518199890132E-4</v>
      </c>
      <c r="AL53" s="8">
        <v>4.7594476982293112E-2</v>
      </c>
      <c r="AM53" s="8">
        <v>20.576039851646325</v>
      </c>
      <c r="AN53" s="8">
        <v>0.37684596994565811</v>
      </c>
      <c r="AO53" s="8">
        <v>0</v>
      </c>
      <c r="AP53" s="8">
        <v>0</v>
      </c>
      <c r="AQ53" s="8">
        <v>303.49358393337309</v>
      </c>
      <c r="AR53" s="8">
        <v>1170.3961654833461</v>
      </c>
      <c r="AS53" s="8">
        <v>1284.0470965271868</v>
      </c>
      <c r="AT53" s="8">
        <v>700.29350161451043</v>
      </c>
      <c r="AU53" s="8">
        <v>602.72038593676666</v>
      </c>
      <c r="AV53" s="8">
        <v>71.845948975357445</v>
      </c>
      <c r="AW53" s="87">
        <v>19246.907545672067</v>
      </c>
      <c r="AX53" s="87">
        <v>2669.8278260605175</v>
      </c>
      <c r="AY53" s="9">
        <v>56.444477715603718</v>
      </c>
    </row>
    <row r="54" spans="2:51" x14ac:dyDescent="0.35">
      <c r="B54" s="12">
        <f t="shared" si="4"/>
        <v>2068</v>
      </c>
      <c r="C54" s="92">
        <v>0.05</v>
      </c>
      <c r="D54" s="115">
        <f t="shared" si="39"/>
        <v>-5.0000000000000044E-3</v>
      </c>
      <c r="E54" s="116">
        <f t="shared" si="39"/>
        <v>-5.0448483313472181E-3</v>
      </c>
      <c r="F54" s="116">
        <f t="shared" si="39"/>
        <v>-5.0448483313474402E-3</v>
      </c>
      <c r="G54" s="116">
        <f t="shared" si="39"/>
        <v>-5.0000000000000044E-3</v>
      </c>
      <c r="H54" s="116"/>
      <c r="I54" s="116">
        <f t="shared" si="37"/>
        <v>-4.9999999999998934E-3</v>
      </c>
      <c r="J54" s="116"/>
      <c r="K54" s="116">
        <f t="shared" si="37"/>
        <v>0</v>
      </c>
      <c r="L54" s="116"/>
      <c r="M54" s="116">
        <f t="shared" si="37"/>
        <v>-6.0000000000001164E-3</v>
      </c>
      <c r="N54" s="116"/>
      <c r="O54" s="116"/>
      <c r="P54" s="116"/>
      <c r="Q54" s="116">
        <f t="shared" si="38"/>
        <v>-2.4999999999999467E-3</v>
      </c>
      <c r="R54" s="116">
        <f t="shared" si="38"/>
        <v>-5.0448483313473291E-3</v>
      </c>
      <c r="S54" s="116">
        <f t="shared" ref="S54:S56" si="40">AS54/AS53-1</f>
        <v>-5.0448483313474402E-3</v>
      </c>
      <c r="T54" s="117">
        <f t="shared" ref="T54:T56" si="41">AT54/AT53-1</f>
        <v>-4.5918942825423636E-3</v>
      </c>
      <c r="U54" s="116">
        <f t="shared" si="27"/>
        <v>-4.5918942825424747E-3</v>
      </c>
      <c r="V54" s="116">
        <f t="shared" si="28"/>
        <v>-4.5918942825423636E-3</v>
      </c>
      <c r="W54" s="116">
        <f t="shared" si="29"/>
        <v>-5.0510694514258603E-3</v>
      </c>
      <c r="X54" s="116">
        <f t="shared" si="30"/>
        <v>-4.9999999999997824E-3</v>
      </c>
      <c r="Y54" s="116">
        <f t="shared" si="31"/>
        <v>-5.0000000000000044E-3</v>
      </c>
      <c r="Z54" s="112">
        <f t="shared" si="8"/>
        <v>0.732651057799804</v>
      </c>
      <c r="AA54" s="113">
        <f t="shared" si="35"/>
        <v>0.11564123870365926</v>
      </c>
      <c r="AB54" s="113">
        <f t="shared" si="9"/>
        <v>0.12336327319444959</v>
      </c>
      <c r="AC54" s="114">
        <f t="shared" si="36"/>
        <v>6.9469526181133797E-4</v>
      </c>
      <c r="AD54" s="98">
        <v>29763.375803140421</v>
      </c>
      <c r="AE54" s="8">
        <v>20991.406106462709</v>
      </c>
      <c r="AF54" s="8">
        <v>814.76265940121266</v>
      </c>
      <c r="AG54" s="8">
        <v>1724.7110844435929</v>
      </c>
      <c r="AH54" s="8">
        <v>0</v>
      </c>
      <c r="AI54" s="8">
        <v>1946.9963759482894</v>
      </c>
      <c r="AJ54" s="8">
        <v>0</v>
      </c>
      <c r="AK54" s="8">
        <v>9.9052518199890132E-4</v>
      </c>
      <c r="AL54" s="8">
        <v>2.2397487501687408E-2</v>
      </c>
      <c r="AM54" s="8">
        <v>20.452583612536444</v>
      </c>
      <c r="AN54" s="8">
        <v>0.20050452073174688</v>
      </c>
      <c r="AO54" s="8">
        <v>0</v>
      </c>
      <c r="AP54" s="8">
        <v>0</v>
      </c>
      <c r="AQ54" s="8">
        <v>302.73484997353967</v>
      </c>
      <c r="AR54" s="8">
        <v>1164.4916943408921</v>
      </c>
      <c r="AS54" s="8">
        <v>1277.5692736749002</v>
      </c>
      <c r="AT54" s="8">
        <v>697.07782788834515</v>
      </c>
      <c r="AU54" s="8">
        <v>599.9527576426118</v>
      </c>
      <c r="AV54" s="8">
        <v>71.516039973033671</v>
      </c>
      <c r="AW54" s="87">
        <v>19149.690078933705</v>
      </c>
      <c r="AX54" s="87">
        <v>2656.4786869302156</v>
      </c>
      <c r="AY54" s="9">
        <v>56.162255327025697</v>
      </c>
    </row>
    <row r="55" spans="2:51" x14ac:dyDescent="0.35">
      <c r="B55" s="12">
        <f t="shared" si="4"/>
        <v>2069</v>
      </c>
      <c r="C55" s="92">
        <v>0.05</v>
      </c>
      <c r="D55" s="115">
        <f t="shared" si="39"/>
        <v>-5.0999999999999934E-3</v>
      </c>
      <c r="E55" s="116">
        <f t="shared" si="39"/>
        <v>-5.1531028350318975E-3</v>
      </c>
      <c r="F55" s="116">
        <f t="shared" si="39"/>
        <v>-5.1531028350317865E-3</v>
      </c>
      <c r="G55" s="116">
        <f t="shared" si="39"/>
        <v>-5.0999999999997714E-3</v>
      </c>
      <c r="H55" s="116"/>
      <c r="I55" s="116">
        <f t="shared" si="37"/>
        <v>-5.0999999999998824E-3</v>
      </c>
      <c r="J55" s="116"/>
      <c r="K55" s="116">
        <f t="shared" si="37"/>
        <v>-1</v>
      </c>
      <c r="L55" s="116"/>
      <c r="M55" s="116">
        <f t="shared" si="37"/>
        <v>-5.9999999999996723E-3</v>
      </c>
      <c r="N55" s="116"/>
      <c r="O55" s="116"/>
      <c r="P55" s="116"/>
      <c r="Q55" s="116">
        <f t="shared" si="38"/>
        <v>-2.4999999999999467E-3</v>
      </c>
      <c r="R55" s="116">
        <f t="shared" si="38"/>
        <v>-5.1531028350318975E-3</v>
      </c>
      <c r="S55" s="116">
        <f t="shared" si="40"/>
        <v>-5.1531028350318975E-3</v>
      </c>
      <c r="T55" s="117">
        <f t="shared" si="41"/>
        <v>-4.6235138705414958E-3</v>
      </c>
      <c r="U55" s="116">
        <f t="shared" si="27"/>
        <v>-4.6235138705418288E-3</v>
      </c>
      <c r="V55" s="116">
        <f t="shared" si="28"/>
        <v>-4.6235138705416068E-3</v>
      </c>
      <c r="W55" s="116">
        <f t="shared" si="29"/>
        <v>-5.1604693537010693E-3</v>
      </c>
      <c r="X55" s="116">
        <f t="shared" si="30"/>
        <v>-5.0999999999998824E-3</v>
      </c>
      <c r="Y55" s="116">
        <f t="shared" si="31"/>
        <v>-5.0999999999999934E-3</v>
      </c>
      <c r="Z55" s="112">
        <f t="shared" si="8"/>
        <v>0.73261195251459121</v>
      </c>
      <c r="AA55" s="113">
        <f t="shared" si="35"/>
        <v>0.1156746573216091</v>
      </c>
      <c r="AB55" s="113">
        <f t="shared" si="9"/>
        <v>0.1233632731944496</v>
      </c>
      <c r="AC55" s="114">
        <f t="shared" si="36"/>
        <v>6.8984883733014073E-4</v>
      </c>
      <c r="AD55" s="98">
        <v>29611.582586544406</v>
      </c>
      <c r="AE55" s="8">
        <v>20883.23523214419</v>
      </c>
      <c r="AF55" s="8">
        <v>810.56410363117425</v>
      </c>
      <c r="AG55" s="8">
        <v>1715.9150579129309</v>
      </c>
      <c r="AH55" s="8">
        <v>0</v>
      </c>
      <c r="AI55" s="8">
        <v>1937.0666944309532</v>
      </c>
      <c r="AJ55" s="8">
        <v>0</v>
      </c>
      <c r="AK55" s="8">
        <v>0</v>
      </c>
      <c r="AL55" s="8">
        <v>1.1197107362097765E-2</v>
      </c>
      <c r="AM55" s="8">
        <v>20.329868110861231</v>
      </c>
      <c r="AN55" s="8">
        <v>8.6450600609771694E-2</v>
      </c>
      <c r="AO55" s="8">
        <v>0</v>
      </c>
      <c r="AP55" s="8">
        <v>0</v>
      </c>
      <c r="AQ55" s="8">
        <v>301.97801284860583</v>
      </c>
      <c r="AR55" s="8">
        <v>1158.4909488894129</v>
      </c>
      <c r="AS55" s="8">
        <v>1270.9858278287763</v>
      </c>
      <c r="AT55" s="8">
        <v>693.85487888225646</v>
      </c>
      <c r="AU55" s="8">
        <v>597.17886774598139</v>
      </c>
      <c r="AV55" s="8">
        <v>71.18538457025214</v>
      </c>
      <c r="AW55" s="87">
        <v>19050.868690148494</v>
      </c>
      <c r="AX55" s="87">
        <v>2642.9306456268719</v>
      </c>
      <c r="AY55" s="9">
        <v>55.875827824857865</v>
      </c>
    </row>
    <row r="56" spans="2:51" ht="15" thickBot="1" x14ac:dyDescent="0.4">
      <c r="B56" s="13">
        <f t="shared" si="4"/>
        <v>2070</v>
      </c>
      <c r="C56" s="93">
        <v>0.05</v>
      </c>
      <c r="D56" s="118">
        <f t="shared" si="39"/>
        <v>-4.0000000000000036E-3</v>
      </c>
      <c r="E56" s="119">
        <f t="shared" si="39"/>
        <v>-3.9782328890575203E-3</v>
      </c>
      <c r="F56" s="119">
        <f t="shared" si="39"/>
        <v>-3.9782328890576313E-3</v>
      </c>
      <c r="G56" s="119">
        <f t="shared" si="39"/>
        <v>-4.0000000000001146E-3</v>
      </c>
      <c r="H56" s="119"/>
      <c r="I56" s="119">
        <f t="shared" si="37"/>
        <v>-3.9999999999998925E-3</v>
      </c>
      <c r="J56" s="119"/>
      <c r="K56" s="119"/>
      <c r="L56" s="119"/>
      <c r="M56" s="119">
        <f t="shared" si="37"/>
        <v>-6.0000000000000053E-3</v>
      </c>
      <c r="N56" s="119"/>
      <c r="O56" s="119"/>
      <c r="P56" s="119"/>
      <c r="Q56" s="119">
        <f t="shared" si="38"/>
        <v>-2.4999999999999467E-3</v>
      </c>
      <c r="R56" s="119">
        <f t="shared" si="38"/>
        <v>-3.9782328890576313E-3</v>
      </c>
      <c r="S56" s="119">
        <f t="shared" si="40"/>
        <v>-3.9782328890576313E-3</v>
      </c>
      <c r="T56" s="120">
        <f t="shared" si="41"/>
        <v>-4.6404963443732461E-3</v>
      </c>
      <c r="U56" s="119">
        <f t="shared" si="27"/>
        <v>-4.6404963443732461E-3</v>
      </c>
      <c r="V56" s="119">
        <f t="shared" si="28"/>
        <v>-4.6404963443734681E-3</v>
      </c>
      <c r="W56" s="119">
        <f t="shared" si="29"/>
        <v>-3.9752131336064922E-3</v>
      </c>
      <c r="X56" s="119">
        <f t="shared" si="30"/>
        <v>-4.0000000000000036E-3</v>
      </c>
      <c r="Y56" s="119">
        <f t="shared" si="31"/>
        <v>-4.0000000000001146E-3</v>
      </c>
      <c r="Z56" s="121">
        <f t="shared" si="8"/>
        <v>0.7326279634037961</v>
      </c>
      <c r="AA56" s="122">
        <f t="shared" si="35"/>
        <v>0.11567674045701458</v>
      </c>
      <c r="AB56" s="122">
        <f t="shared" si="9"/>
        <v>0.1233632731944496</v>
      </c>
      <c r="AC56" s="123">
        <f t="shared" si="36"/>
        <v>6.8615831839175054E-4</v>
      </c>
      <c r="AD56" s="99">
        <v>29493.136256198228</v>
      </c>
      <c r="AE56" s="10">
        <v>20800.15685891375</v>
      </c>
      <c r="AF56" s="10">
        <v>807.33949085541917</v>
      </c>
      <c r="AG56" s="10">
        <v>1709.051397681279</v>
      </c>
      <c r="AH56" s="10">
        <v>0</v>
      </c>
      <c r="AI56" s="10">
        <v>1929.3184276532297</v>
      </c>
      <c r="AJ56" s="10">
        <v>0</v>
      </c>
      <c r="AK56" s="10">
        <v>0</v>
      </c>
      <c r="AL56" s="10">
        <v>5.5909894659738708E-3</v>
      </c>
      <c r="AM56" s="10">
        <v>20.207888902196064</v>
      </c>
      <c r="AN56" s="10">
        <v>2.3480885989705613E-2</v>
      </c>
      <c r="AO56" s="10">
        <v>0</v>
      </c>
      <c r="AP56" s="10">
        <v>0</v>
      </c>
      <c r="AQ56" s="10">
        <v>301.22306781648433</v>
      </c>
      <c r="AR56" s="10">
        <v>1153.8822020948655</v>
      </c>
      <c r="AS56" s="10">
        <v>1265.9295502069817</v>
      </c>
      <c r="AT56" s="10">
        <v>690.6350478532778</v>
      </c>
      <c r="AU56" s="10">
        <v>594.40766139326922</v>
      </c>
      <c r="AV56" s="10">
        <v>70.855049053381066</v>
      </c>
      <c r="AW56" s="88">
        <v>18975.137426724803</v>
      </c>
      <c r="AX56" s="88">
        <v>2632.3589230443645</v>
      </c>
      <c r="AY56" s="11">
        <v>55.652324513558426</v>
      </c>
    </row>
  </sheetData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AY56"/>
  <sheetViews>
    <sheetView tabSelected="1" workbookViewId="0">
      <pane xSplit="2" ySplit="4" topLeftCell="P14" activePane="bottomRight" state="frozen"/>
      <selection activeCell="B56" sqref="B56:AY56"/>
      <selection pane="topRight" activeCell="B56" sqref="B56:AY56"/>
      <selection pane="bottomLeft" activeCell="B56" sqref="B56:AY56"/>
      <selection pane="bottomRight" activeCell="W16" sqref="W16"/>
    </sheetView>
  </sheetViews>
  <sheetFormatPr baseColWidth="10" defaultColWidth="10.81640625" defaultRowHeight="14.5" x14ac:dyDescent="0.35"/>
  <cols>
    <col min="1" max="1" width="2.453125" style="2" customWidth="1"/>
    <col min="2" max="2" width="7.7265625" style="2" customWidth="1"/>
    <col min="3" max="3" width="10.81640625" style="2"/>
    <col min="4" max="4" width="12" style="7" customWidth="1"/>
    <col min="5" max="20" width="12" style="4" customWidth="1"/>
    <col min="21" max="21" width="12.26953125" style="5" customWidth="1"/>
    <col min="22" max="24" width="12" style="5" customWidth="1"/>
    <col min="25" max="25" width="12" style="6" customWidth="1"/>
    <col min="26" max="41" width="12" style="2" customWidth="1"/>
    <col min="42" max="16384" width="10.81640625" style="2"/>
  </cols>
  <sheetData>
    <row r="1" spans="2:51" ht="28.5" x14ac:dyDescent="0.65">
      <c r="B1" s="20" t="s">
        <v>4</v>
      </c>
      <c r="C1" s="20"/>
    </row>
    <row r="2" spans="2:51" x14ac:dyDescent="0.35">
      <c r="C2" s="76"/>
    </row>
    <row r="3" spans="2:51" ht="15" thickBot="1" x14ac:dyDescent="0.4">
      <c r="B3" s="91" t="s">
        <v>64</v>
      </c>
      <c r="C3" s="91"/>
      <c r="D3" s="22"/>
      <c r="E3" s="23"/>
      <c r="F3" s="23"/>
      <c r="G3" s="23"/>
      <c r="H3" s="70"/>
      <c r="I3" s="23"/>
      <c r="J3" s="25" t="s">
        <v>71</v>
      </c>
      <c r="K3" s="24"/>
      <c r="L3" s="24"/>
      <c r="M3" s="24"/>
      <c r="N3" s="24"/>
      <c r="O3" s="24"/>
      <c r="P3" s="24"/>
      <c r="Q3" s="24"/>
      <c r="R3" s="24"/>
      <c r="S3" s="24"/>
      <c r="T3" s="24"/>
    </row>
    <row r="4" spans="2:51" s="1" customFormat="1" ht="44" thickBot="1" x14ac:dyDescent="0.4">
      <c r="B4" s="14" t="s">
        <v>3</v>
      </c>
      <c r="C4" s="15" t="s">
        <v>62</v>
      </c>
      <c r="D4" s="16" t="s">
        <v>1</v>
      </c>
      <c r="E4" s="100" t="str">
        <f>AE4</f>
        <v>CNAV</v>
      </c>
      <c r="F4" s="100" t="str">
        <f t="shared" ref="F4:T4" si="0">AF4</f>
        <v>MSA_SA</v>
      </c>
      <c r="G4" s="100" t="str">
        <f t="shared" si="0"/>
        <v>FPE civils et militaires</v>
      </c>
      <c r="H4" s="100" t="str">
        <f t="shared" si="0"/>
        <v>FSPOEIE</v>
      </c>
      <c r="I4" s="100" t="str">
        <f t="shared" si="0"/>
        <v>CNRACL</v>
      </c>
      <c r="J4" s="100" t="str">
        <f t="shared" si="0"/>
        <v>CANSSM</v>
      </c>
      <c r="K4" s="100" t="str">
        <f t="shared" si="0"/>
        <v>SNCF</v>
      </c>
      <c r="L4" s="100" t="str">
        <f t="shared" si="0"/>
        <v>RATP</v>
      </c>
      <c r="M4" s="100" t="str">
        <f t="shared" si="0"/>
        <v>ENIM</v>
      </c>
      <c r="N4" s="100" t="str">
        <f t="shared" si="0"/>
        <v>CNIEG</v>
      </c>
      <c r="O4" s="100" t="str">
        <f t="shared" si="0"/>
        <v>CRPCEN</v>
      </c>
      <c r="P4" s="100" t="str">
        <f t="shared" si="0"/>
        <v>BDF</v>
      </c>
      <c r="Q4" s="100" t="str">
        <f t="shared" si="0"/>
        <v>MSA_EXA</v>
      </c>
      <c r="R4" s="100" t="str">
        <f t="shared" si="0"/>
        <v>Régime général des non salariés</v>
      </c>
      <c r="S4" s="100" t="str">
        <f t="shared" si="0"/>
        <v>Auto-entrepreneurs SSI</v>
      </c>
      <c r="T4" s="100" t="str">
        <f t="shared" si="0"/>
        <v>CNAVPL_RB + PAMC</v>
      </c>
      <c r="U4" s="101" t="s">
        <v>52</v>
      </c>
      <c r="V4" s="101" t="s">
        <v>53</v>
      </c>
      <c r="W4" s="101" t="s">
        <v>61</v>
      </c>
      <c r="X4" s="101" t="s">
        <v>51</v>
      </c>
      <c r="Y4" s="102" t="s">
        <v>54</v>
      </c>
      <c r="Z4" s="103" t="s">
        <v>5</v>
      </c>
      <c r="AA4" s="104" t="s">
        <v>6</v>
      </c>
      <c r="AB4" s="104" t="s">
        <v>7</v>
      </c>
      <c r="AC4" s="105" t="s">
        <v>2</v>
      </c>
      <c r="AD4" s="17" t="s">
        <v>0</v>
      </c>
      <c r="AE4" s="18" t="s">
        <v>9</v>
      </c>
      <c r="AF4" s="69" t="s">
        <v>44</v>
      </c>
      <c r="AG4" s="18" t="s">
        <v>43</v>
      </c>
      <c r="AH4" s="18" t="s">
        <v>23</v>
      </c>
      <c r="AI4" s="18" t="s">
        <v>24</v>
      </c>
      <c r="AJ4" s="18" t="s">
        <v>25</v>
      </c>
      <c r="AK4" s="18" t="s">
        <v>26</v>
      </c>
      <c r="AL4" s="18" t="s">
        <v>27</v>
      </c>
      <c r="AM4" s="18" t="s">
        <v>28</v>
      </c>
      <c r="AN4" s="18" t="s">
        <v>29</v>
      </c>
      <c r="AO4" s="18" t="s">
        <v>30</v>
      </c>
      <c r="AP4" s="18" t="s">
        <v>31</v>
      </c>
      <c r="AQ4" s="18" t="s">
        <v>45</v>
      </c>
      <c r="AR4" s="18" t="s">
        <v>47</v>
      </c>
      <c r="AS4" s="18" t="s">
        <v>59</v>
      </c>
      <c r="AT4" s="86" t="s">
        <v>73</v>
      </c>
      <c r="AU4" s="86" t="s">
        <v>60</v>
      </c>
      <c r="AV4" s="86" t="s">
        <v>46</v>
      </c>
      <c r="AW4" s="86" t="s">
        <v>61</v>
      </c>
      <c r="AX4" s="18" t="s">
        <v>51</v>
      </c>
      <c r="AY4" s="19" t="s">
        <v>54</v>
      </c>
    </row>
    <row r="5" spans="2:51" x14ac:dyDescent="0.35">
      <c r="B5" s="57">
        <v>2019</v>
      </c>
      <c r="C5" s="85"/>
      <c r="D5" s="106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108"/>
      <c r="U5" s="109"/>
      <c r="V5" s="109"/>
      <c r="W5" s="109"/>
      <c r="X5" s="110"/>
      <c r="Y5" s="111"/>
      <c r="Z5" s="112">
        <f>(AE5+AF5)/AD5</f>
        <v>0.72950786946402579</v>
      </c>
      <c r="AA5" s="113">
        <f t="shared" ref="AA5:AA36" si="1">SUM(AQ5:AT5)/AD5</f>
        <v>0.12214869922897491</v>
      </c>
      <c r="AB5" s="113">
        <f>(AI5+AG5)/AD5</f>
        <v>0.14760355174098108</v>
      </c>
      <c r="AC5" s="114">
        <f t="shared" ref="AC5:AC36" si="2">(AH5+SUM(AJ5:AP5))/AD5</f>
        <v>1.5018111314646889E-2</v>
      </c>
      <c r="AD5" s="94">
        <v>28662</v>
      </c>
      <c r="AE5" s="95">
        <v>20127.907809510631</v>
      </c>
      <c r="AF5" s="95">
        <v>781.24674506727604</v>
      </c>
      <c r="AG5" s="95">
        <v>2028.58</v>
      </c>
      <c r="AH5" s="95">
        <v>23.257359578611016</v>
      </c>
      <c r="AI5" s="95">
        <v>2202.0329999999999</v>
      </c>
      <c r="AJ5" s="95">
        <v>1.274</v>
      </c>
      <c r="AK5" s="95">
        <v>135.25120443310476</v>
      </c>
      <c r="AL5" s="95">
        <v>41.349475498056812</v>
      </c>
      <c r="AM5" s="95">
        <v>30.103680548222471</v>
      </c>
      <c r="AN5" s="95">
        <v>136.624</v>
      </c>
      <c r="AO5" s="95">
        <v>53.625999999999998</v>
      </c>
      <c r="AP5" s="95">
        <v>8.9633864424141265</v>
      </c>
      <c r="AQ5" s="95">
        <v>468.846</v>
      </c>
      <c r="AR5" s="95">
        <v>1139.6185</v>
      </c>
      <c r="AS5" s="95">
        <v>1094.1505</v>
      </c>
      <c r="AT5" s="95">
        <v>798.41101730087905</v>
      </c>
      <c r="AU5" s="95">
        <v>460.09449999999998</v>
      </c>
      <c r="AV5" s="95">
        <v>67.703784671515209</v>
      </c>
      <c r="AW5" s="95">
        <v>18164.76092269332</v>
      </c>
      <c r="AX5" s="96">
        <v>3060.8465920513213</v>
      </c>
      <c r="AY5" s="97">
        <v>34.756</v>
      </c>
    </row>
    <row r="6" spans="2:51" x14ac:dyDescent="0.35">
      <c r="B6" s="12">
        <f t="shared" ref="B6:B56" si="3">B5+1</f>
        <v>2020</v>
      </c>
      <c r="C6" s="92">
        <v>8.1000000000000003E-2</v>
      </c>
      <c r="D6" s="115">
        <f t="shared" ref="D6:Y17" si="4">AD6/AD5-1</f>
        <v>-5.8265299002169257E-4</v>
      </c>
      <c r="E6" s="116">
        <f t="shared" si="4"/>
        <v>-1.1700000000000044E-2</v>
      </c>
      <c r="F6" s="116">
        <f t="shared" si="4"/>
        <v>-1.1700000000000155E-2</v>
      </c>
      <c r="G6" s="116">
        <f t="shared" si="4"/>
        <v>-5.738003923926982E-3</v>
      </c>
      <c r="H6" s="116">
        <f t="shared" si="4"/>
        <v>-5.5971217138885421E-2</v>
      </c>
      <c r="I6" s="116">
        <f t="shared" si="4"/>
        <v>-1.2801269520683611E-3</v>
      </c>
      <c r="J6" s="116">
        <f t="shared" si="4"/>
        <v>-0.10361067503924659</v>
      </c>
      <c r="K6" s="116">
        <f t="shared" si="4"/>
        <v>-3.3145579006582326E-2</v>
      </c>
      <c r="L6" s="116">
        <f t="shared" si="4"/>
        <v>1.8052516411378505E-2</v>
      </c>
      <c r="M6" s="116">
        <f t="shared" si="4"/>
        <v>-7.4963609336989201E-2</v>
      </c>
      <c r="N6" s="116">
        <f t="shared" si="4"/>
        <v>-8.0073779131045741E-3</v>
      </c>
      <c r="O6" s="116">
        <f t="shared" si="4"/>
        <v>2.8307164435162013E-2</v>
      </c>
      <c r="P6" s="116">
        <f t="shared" si="4"/>
        <v>-6.3277952625797274E-2</v>
      </c>
      <c r="Q6" s="116">
        <f t="shared" si="4"/>
        <v>-1.5941268561531885E-2</v>
      </c>
      <c r="R6" s="116">
        <f t="shared" si="4"/>
        <v>-4.1624017160128646E-2</v>
      </c>
      <c r="S6" s="116">
        <f t="shared" si="4"/>
        <v>-7.3401236849958029E-2</v>
      </c>
      <c r="T6" s="116">
        <f t="shared" si="4"/>
        <v>1.0500710074256681E-2</v>
      </c>
      <c r="U6" s="116">
        <f t="shared" si="4"/>
        <v>0.10377976698265257</v>
      </c>
      <c r="V6" s="116">
        <f t="shared" si="4"/>
        <v>1.091254151510368E-2</v>
      </c>
      <c r="W6" s="116">
        <f t="shared" si="4"/>
        <v>-1.1700000000000044E-2</v>
      </c>
      <c r="X6" s="116">
        <f t="shared" si="4"/>
        <v>-3.4176800838660037E-3</v>
      </c>
      <c r="Y6" s="116">
        <f t="shared" si="4"/>
        <v>-5.0926458740936931E-2</v>
      </c>
      <c r="Z6" s="112">
        <f t="shared" ref="Z6:Z56" si="5">(AE6+AF6)/AD6</f>
        <v>0.72139294915009955</v>
      </c>
      <c r="AA6" s="113">
        <f t="shared" si="1"/>
        <v>0.11779204267065271</v>
      </c>
      <c r="AB6" s="113">
        <f t="shared" ref="AB6:AB56" si="6">(AI6+AG6)/AD6</f>
        <v>0.14718484771349422</v>
      </c>
      <c r="AC6" s="114">
        <f t="shared" si="2"/>
        <v>1.4762595647077286E-2</v>
      </c>
      <c r="AD6" s="98">
        <v>28645.3</v>
      </c>
      <c r="AE6" s="8">
        <v>19892.411288139356</v>
      </c>
      <c r="AF6" s="8">
        <v>772.1061581499888</v>
      </c>
      <c r="AG6" s="8">
        <v>2016.94</v>
      </c>
      <c r="AH6" s="8">
        <v>21.955616855559441</v>
      </c>
      <c r="AI6" s="8">
        <v>2199.214118207356</v>
      </c>
      <c r="AJ6" s="8">
        <v>1.1419999999999999</v>
      </c>
      <c r="AK6" s="8">
        <v>130.76822495083186</v>
      </c>
      <c r="AL6" s="8">
        <v>42.095937583087377</v>
      </c>
      <c r="AM6" s="8">
        <v>27.847000000000001</v>
      </c>
      <c r="AN6" s="8">
        <v>135.53</v>
      </c>
      <c r="AO6" s="8">
        <v>55.143999999999998</v>
      </c>
      <c r="AP6" s="8">
        <v>8.3962016997443314</v>
      </c>
      <c r="AQ6" s="8">
        <v>461.37200000000001</v>
      </c>
      <c r="AR6" s="8">
        <v>1092.183</v>
      </c>
      <c r="AS6" s="8">
        <v>1013.8385</v>
      </c>
      <c r="AT6" s="8">
        <v>806.7948999136479</v>
      </c>
      <c r="AU6" s="8">
        <v>507.84300000000002</v>
      </c>
      <c r="AV6" s="8">
        <v>68.442605032472756</v>
      </c>
      <c r="AW6" s="87">
        <v>17952.233219897807</v>
      </c>
      <c r="AX6" s="87">
        <v>3050.3855976138984</v>
      </c>
      <c r="AY6" s="9">
        <v>32.985999999999997</v>
      </c>
    </row>
    <row r="7" spans="2:51" x14ac:dyDescent="0.35">
      <c r="B7" s="12">
        <f t="shared" si="3"/>
        <v>2021</v>
      </c>
      <c r="C7" s="92">
        <v>7.9000000000000001E-2</v>
      </c>
      <c r="D7" s="115">
        <f t="shared" si="4"/>
        <v>2.6178814674658657E-2</v>
      </c>
      <c r="E7" s="116">
        <f t="shared" si="4"/>
        <v>2.0999999999999908E-2</v>
      </c>
      <c r="F7" s="116">
        <f t="shared" si="4"/>
        <v>2.0999999999999908E-2</v>
      </c>
      <c r="G7" s="116">
        <f t="shared" si="4"/>
        <v>-5.1860739536129241E-3</v>
      </c>
      <c r="H7" s="116">
        <f t="shared" si="4"/>
        <v>-6.578605456907749E-2</v>
      </c>
      <c r="I7" s="116">
        <f t="shared" si="4"/>
        <v>-4.2848733578130238E-3</v>
      </c>
      <c r="J7" s="116">
        <f t="shared" si="4"/>
        <v>-0.10157618213660236</v>
      </c>
      <c r="K7" s="116">
        <f t="shared" si="4"/>
        <v>-6.3161155775856792E-2</v>
      </c>
      <c r="L7" s="116">
        <f t="shared" si="4"/>
        <v>-8.3872625750531782E-3</v>
      </c>
      <c r="M7" s="116">
        <f t="shared" si="4"/>
        <v>-4.1297087657557463E-2</v>
      </c>
      <c r="N7" s="116">
        <f t="shared" si="4"/>
        <v>-2.4348852652544828E-4</v>
      </c>
      <c r="O7" s="116">
        <f t="shared" si="4"/>
        <v>0.10080879152763678</v>
      </c>
      <c r="P7" s="116">
        <f t="shared" si="4"/>
        <v>-6.4431689979181916E-2</v>
      </c>
      <c r="Q7" s="116">
        <f t="shared" si="4"/>
        <v>-1.3498868591938828E-2</v>
      </c>
      <c r="R7" s="116">
        <f t="shared" si="4"/>
        <v>2.3668194798842634E-4</v>
      </c>
      <c r="S7" s="116">
        <f t="shared" si="4"/>
        <v>-5.9248095234102904E-2</v>
      </c>
      <c r="T7" s="116">
        <f t="shared" si="4"/>
        <v>-2.0554862376420346E-2</v>
      </c>
      <c r="U7" s="116">
        <f t="shared" si="4"/>
        <v>-9.8888829815513279E-3</v>
      </c>
      <c r="V7" s="116">
        <f t="shared" si="4"/>
        <v>1.3454317897371615E-2</v>
      </c>
      <c r="W7" s="116">
        <f t="shared" si="4"/>
        <v>2.0999999999999686E-2</v>
      </c>
      <c r="X7" s="116">
        <f t="shared" si="4"/>
        <v>-4.7159931600618821E-3</v>
      </c>
      <c r="Y7" s="116">
        <f t="shared" si="4"/>
        <v>6.1056205663008623E-2</v>
      </c>
      <c r="Z7" s="112">
        <f t="shared" si="5"/>
        <v>0.7177522967240032</v>
      </c>
      <c r="AA7" s="113">
        <f t="shared" si="1"/>
        <v>0.11197635470348645</v>
      </c>
      <c r="AB7" s="113">
        <f t="shared" si="6"/>
        <v>0.14275360481385135</v>
      </c>
      <c r="AC7" s="114">
        <f t="shared" si="2"/>
        <v>1.4170377623123525E-2</v>
      </c>
      <c r="AD7" s="98">
        <v>29395.200000000001</v>
      </c>
      <c r="AE7" s="8">
        <v>20310.151925190279</v>
      </c>
      <c r="AF7" s="8">
        <v>788.32038747113847</v>
      </c>
      <c r="AG7" s="8">
        <v>2006.48</v>
      </c>
      <c r="AH7" s="8">
        <v>20.511243447001849</v>
      </c>
      <c r="AI7" s="8">
        <v>2189.790764224123</v>
      </c>
      <c r="AJ7" s="8">
        <v>1.026</v>
      </c>
      <c r="AK7" s="8">
        <v>122.50875272418008</v>
      </c>
      <c r="AL7" s="8">
        <v>41.742867901234973</v>
      </c>
      <c r="AM7" s="8">
        <v>26.696999999999999</v>
      </c>
      <c r="AN7" s="8">
        <v>135.49700000000001</v>
      </c>
      <c r="AO7" s="8">
        <v>60.703000000000003</v>
      </c>
      <c r="AP7" s="8">
        <v>7.8552202348237241</v>
      </c>
      <c r="AQ7" s="8">
        <v>455.14400000000001</v>
      </c>
      <c r="AR7" s="8">
        <v>1092.4414999999999</v>
      </c>
      <c r="AS7" s="8">
        <v>953.77049999999997</v>
      </c>
      <c r="AT7" s="8">
        <v>790.21134177992508</v>
      </c>
      <c r="AU7" s="8">
        <v>502.82100000000003</v>
      </c>
      <c r="AV7" s="8">
        <v>69.363453598303892</v>
      </c>
      <c r="AW7" s="87">
        <v>18329.230117515657</v>
      </c>
      <c r="AX7" s="87">
        <v>3036</v>
      </c>
      <c r="AY7" s="9">
        <v>35</v>
      </c>
    </row>
    <row r="8" spans="2:51" x14ac:dyDescent="0.35">
      <c r="B8" s="12">
        <f t="shared" si="3"/>
        <v>2022</v>
      </c>
      <c r="C8" s="92">
        <v>7.2999999999999995E-2</v>
      </c>
      <c r="D8" s="115">
        <f t="shared" si="4"/>
        <v>2.2748612018288705E-2</v>
      </c>
      <c r="E8" s="116">
        <f t="shared" si="4"/>
        <v>3.2999999999999918E-2</v>
      </c>
      <c r="F8" s="116">
        <f t="shared" si="4"/>
        <v>3.2999999999999918E-2</v>
      </c>
      <c r="G8" s="116">
        <f t="shared" si="4"/>
        <v>-6.5288465372194127E-3</v>
      </c>
      <c r="H8" s="116">
        <f t="shared" si="4"/>
        <v>-7.1484863937694154E-2</v>
      </c>
      <c r="I8" s="116">
        <f t="shared" si="4"/>
        <v>-7.259383800538588E-4</v>
      </c>
      <c r="J8" s="116">
        <f t="shared" si="4"/>
        <v>-0.10818713450292394</v>
      </c>
      <c r="K8" s="116">
        <f t="shared" si="4"/>
        <v>-5.2457958624027134E-2</v>
      </c>
      <c r="L8" s="116">
        <f t="shared" si="4"/>
        <v>-2.7659975497125511E-2</v>
      </c>
      <c r="M8" s="116">
        <f t="shared" si="4"/>
        <v>6.0755890174926108E-2</v>
      </c>
      <c r="N8" s="116">
        <f t="shared" si="4"/>
        <v>5.7713454910439665E-3</v>
      </c>
      <c r="O8" s="116">
        <f t="shared" si="4"/>
        <v>5.0985947976212032E-2</v>
      </c>
      <c r="P8" s="116">
        <f t="shared" si="4"/>
        <v>-5.029572033516283E-2</v>
      </c>
      <c r="Q8" s="116">
        <f t="shared" si="4"/>
        <v>-1.4112017295625168E-2</v>
      </c>
      <c r="R8" s="116">
        <f t="shared" si="4"/>
        <v>-1.7117621401230299E-4</v>
      </c>
      <c r="S8" s="116">
        <f t="shared" si="4"/>
        <v>9.8368527858641031E-2</v>
      </c>
      <c r="T8" s="116">
        <f t="shared" si="4"/>
        <v>1.2268361785850113E-2</v>
      </c>
      <c r="U8" s="116">
        <f t="shared" si="4"/>
        <v>0.17601691257922791</v>
      </c>
      <c r="V8" s="116">
        <f t="shared" si="4"/>
        <v>2.4263942294198593E-2</v>
      </c>
      <c r="W8" s="116">
        <f t="shared" si="4"/>
        <v>3.300000000000014E-2</v>
      </c>
      <c r="X8" s="116">
        <f t="shared" si="4"/>
        <v>-3.500644735624947E-3</v>
      </c>
      <c r="Y8" s="116">
        <f t="shared" si="4"/>
        <v>5.7905879049165998E-2</v>
      </c>
      <c r="Z8" s="112">
        <f t="shared" si="5"/>
        <v>0.72494659372134818</v>
      </c>
      <c r="AA8" s="113">
        <f t="shared" si="1"/>
        <v>0.11270902778442461</v>
      </c>
      <c r="AB8" s="113">
        <f t="shared" si="6"/>
        <v>0.13908977581298784</v>
      </c>
      <c r="AC8" s="114">
        <f t="shared" si="2"/>
        <v>1.3720328736967685E-2</v>
      </c>
      <c r="AD8" s="98">
        <v>30063.9</v>
      </c>
      <c r="AE8" s="8">
        <v>20980.386938721556</v>
      </c>
      <c r="AF8" s="8">
        <v>814.33496025768602</v>
      </c>
      <c r="AG8" s="8">
        <v>1993.38</v>
      </c>
      <c r="AH8" s="8">
        <v>19.045000000000002</v>
      </c>
      <c r="AI8" s="8">
        <v>2188.2011110640851</v>
      </c>
      <c r="AJ8" s="8">
        <v>0.91500000000000004</v>
      </c>
      <c r="AK8" s="8">
        <v>116.08219364269388</v>
      </c>
      <c r="AL8" s="8">
        <v>40.588261197907066</v>
      </c>
      <c r="AM8" s="8">
        <v>28.318999999999999</v>
      </c>
      <c r="AN8" s="8">
        <v>136.279</v>
      </c>
      <c r="AO8" s="8">
        <v>63.798000000000002</v>
      </c>
      <c r="AP8" s="8">
        <v>7.4601362747219184</v>
      </c>
      <c r="AQ8" s="8">
        <v>448.721</v>
      </c>
      <c r="AR8" s="8">
        <v>1092.2545</v>
      </c>
      <c r="AS8" s="8">
        <v>1047.5915</v>
      </c>
      <c r="AT8" s="8">
        <v>799.90594040816325</v>
      </c>
      <c r="AU8" s="8">
        <v>591.32600000000002</v>
      </c>
      <c r="AV8" s="8">
        <v>71.046484433739465</v>
      </c>
      <c r="AW8" s="87">
        <v>18934.094711393675</v>
      </c>
      <c r="AX8" s="87">
        <v>3025.3720425826427</v>
      </c>
      <c r="AY8" s="9">
        <v>37.026705766720809</v>
      </c>
    </row>
    <row r="9" spans="2:51" x14ac:dyDescent="0.35">
      <c r="B9" s="12">
        <f t="shared" si="3"/>
        <v>2023</v>
      </c>
      <c r="C9" s="92">
        <v>7.400000000000001E-2</v>
      </c>
      <c r="D9" s="115">
        <f t="shared" si="4"/>
        <v>1.1006556035644044E-2</v>
      </c>
      <c r="E9" s="116">
        <f t="shared" si="4"/>
        <v>1.2999999999999901E-2</v>
      </c>
      <c r="F9" s="116">
        <f t="shared" si="4"/>
        <v>1.2999999999999678E-2</v>
      </c>
      <c r="G9" s="116">
        <f t="shared" si="4"/>
        <v>9.2606527606375888E-3</v>
      </c>
      <c r="H9" s="116">
        <f t="shared" si="4"/>
        <v>-7.9128380152270972E-2</v>
      </c>
      <c r="I9" s="116">
        <f t="shared" si="4"/>
        <v>-1.9975015323353884E-2</v>
      </c>
      <c r="J9" s="116">
        <f t="shared" si="4"/>
        <v>-0.1551001821493625</v>
      </c>
      <c r="K9" s="116">
        <f t="shared" si="4"/>
        <v>-2.7602800585906695E-2</v>
      </c>
      <c r="L9" s="116">
        <f t="shared" si="4"/>
        <v>1.1721093440619335E-2</v>
      </c>
      <c r="M9" s="116">
        <f t="shared" si="4"/>
        <v>-0.12426286238920858</v>
      </c>
      <c r="N9" s="116">
        <f t="shared" si="4"/>
        <v>1.2617285834159553E-2</v>
      </c>
      <c r="O9" s="116">
        <f t="shared" si="4"/>
        <v>-5.4782281576225E-2</v>
      </c>
      <c r="P9" s="116">
        <f t="shared" si="4"/>
        <v>-3.9543513568188304E-2</v>
      </c>
      <c r="Q9" s="116">
        <f t="shared" si="4"/>
        <v>-1.4744128311356075E-2</v>
      </c>
      <c r="R9" s="116">
        <f t="shared" si="4"/>
        <v>-5.0890154263498744E-3</v>
      </c>
      <c r="S9" s="116">
        <f t="shared" si="4"/>
        <v>5.5493004668327295E-2</v>
      </c>
      <c r="T9" s="116">
        <f t="shared" si="4"/>
        <v>1.6295115379672875E-2</v>
      </c>
      <c r="U9" s="116">
        <f t="shared" si="4"/>
        <v>0.109409192222226</v>
      </c>
      <c r="V9" s="116">
        <f t="shared" si="4"/>
        <v>5.4534937191354604E-2</v>
      </c>
      <c r="W9" s="116">
        <f t="shared" si="4"/>
        <v>1.2999999999999678E-2</v>
      </c>
      <c r="X9" s="116">
        <f t="shared" si="4"/>
        <v>-6.0382305289444771E-3</v>
      </c>
      <c r="Y9" s="116">
        <f t="shared" si="4"/>
        <v>5.4755552435323596E-2</v>
      </c>
      <c r="Z9" s="112">
        <f t="shared" si="5"/>
        <v>0.72637600127870472</v>
      </c>
      <c r="AA9" s="113">
        <f t="shared" si="1"/>
        <v>0.11342292102596498</v>
      </c>
      <c r="AB9" s="113">
        <f t="shared" si="6"/>
        <v>0.13674483004790294</v>
      </c>
      <c r="AC9" s="114">
        <f t="shared" si="2"/>
        <v>1.3243044557103475E-2</v>
      </c>
      <c r="AD9" s="98">
        <v>30394.799999999999</v>
      </c>
      <c r="AE9" s="8">
        <v>21253.131968924936</v>
      </c>
      <c r="AF9" s="8">
        <v>824.92131474103576</v>
      </c>
      <c r="AG9" s="8">
        <v>2011.84</v>
      </c>
      <c r="AH9" s="8">
        <v>17.538</v>
      </c>
      <c r="AI9" s="8">
        <v>2144.4917603399999</v>
      </c>
      <c r="AJ9" s="8">
        <v>0.77308333333333334</v>
      </c>
      <c r="AK9" s="8">
        <v>112.878</v>
      </c>
      <c r="AL9" s="8">
        <v>41.064</v>
      </c>
      <c r="AM9" s="8">
        <v>24.8</v>
      </c>
      <c r="AN9" s="8">
        <v>137.99847109619344</v>
      </c>
      <c r="AO9" s="8">
        <v>60.302999999999997</v>
      </c>
      <c r="AP9" s="8">
        <v>7.1651362747219185</v>
      </c>
      <c r="AQ9" s="8">
        <v>442.10500000000002</v>
      </c>
      <c r="AR9" s="8">
        <v>1086.6959999999999</v>
      </c>
      <c r="AS9" s="8">
        <v>1105.7255</v>
      </c>
      <c r="AT9" s="8">
        <v>812.94050000000004</v>
      </c>
      <c r="AU9" s="8">
        <v>656.02250000000004</v>
      </c>
      <c r="AV9" s="8">
        <v>74.921000000000006</v>
      </c>
      <c r="AW9" s="87">
        <v>19180.237942641787</v>
      </c>
      <c r="AX9" s="87">
        <v>3007.104148753705</v>
      </c>
      <c r="AY9" s="9">
        <v>39.054123495837786</v>
      </c>
    </row>
    <row r="10" spans="2:51" x14ac:dyDescent="0.35">
      <c r="B10" s="12">
        <f t="shared" si="3"/>
        <v>2024</v>
      </c>
      <c r="C10" s="92">
        <v>7.400000000000001E-2</v>
      </c>
      <c r="D10" s="115">
        <f t="shared" si="4"/>
        <v>7.5177332964848631E-3</v>
      </c>
      <c r="E10" s="116">
        <f t="shared" si="4"/>
        <v>4.0000000000000036E-3</v>
      </c>
      <c r="F10" s="116">
        <f t="shared" si="4"/>
        <v>4.0000000000002256E-3</v>
      </c>
      <c r="G10" s="116">
        <f t="shared" si="4"/>
        <v>-2.0389295371401328E-2</v>
      </c>
      <c r="H10" s="116">
        <f t="shared" si="4"/>
        <v>-6.5058729615691702E-2</v>
      </c>
      <c r="I10" s="116">
        <f t="shared" si="4"/>
        <v>3.3559264125402333E-3</v>
      </c>
      <c r="J10" s="116">
        <f t="shared" si="4"/>
        <v>-9.5289425460817201E-2</v>
      </c>
      <c r="K10" s="116">
        <f t="shared" si="4"/>
        <v>-3.2016867768741464E-2</v>
      </c>
      <c r="L10" s="116">
        <f t="shared" si="4"/>
        <v>-9.2684589908435533E-2</v>
      </c>
      <c r="M10" s="116">
        <f t="shared" si="4"/>
        <v>1.693548387096766E-2</v>
      </c>
      <c r="N10" s="116">
        <f t="shared" si="4"/>
        <v>-2.2117760501416006E-2</v>
      </c>
      <c r="O10" s="116">
        <f t="shared" si="4"/>
        <v>-0.10740759166210634</v>
      </c>
      <c r="P10" s="116">
        <f t="shared" si="4"/>
        <v>-2.1632526452682987E-2</v>
      </c>
      <c r="Q10" s="116">
        <f t="shared" si="4"/>
        <v>-2.3994299996607182E-2</v>
      </c>
      <c r="R10" s="116">
        <f t="shared" si="4"/>
        <v>-7.8490212534139125E-3</v>
      </c>
      <c r="S10" s="116">
        <f t="shared" si="4"/>
        <v>6.9760532790462015E-2</v>
      </c>
      <c r="T10" s="116">
        <f t="shared" si="4"/>
        <v>1.9785580863544094E-2</v>
      </c>
      <c r="U10" s="116">
        <f t="shared" si="4"/>
        <v>8.763876239000945E-2</v>
      </c>
      <c r="V10" s="116">
        <f t="shared" si="4"/>
        <v>1.0410966217749174E-2</v>
      </c>
      <c r="W10" s="116">
        <f t="shared" si="4"/>
        <v>4.0000000000000036E-3</v>
      </c>
      <c r="X10" s="116">
        <f t="shared" si="4"/>
        <v>-8.1377631551801111E-3</v>
      </c>
      <c r="Y10" s="116">
        <f t="shared" si="4"/>
        <v>5.1605225821480971E-2</v>
      </c>
      <c r="Z10" s="112">
        <f t="shared" si="5"/>
        <v>0.72383987019036611</v>
      </c>
      <c r="AA10" s="113">
        <f t="shared" si="1"/>
        <v>0.11499577119382955</v>
      </c>
      <c r="AB10" s="113">
        <f t="shared" si="6"/>
        <v>0.13461999578360268</v>
      </c>
      <c r="AC10" s="114">
        <f t="shared" si="2"/>
        <v>1.2559743950009137E-2</v>
      </c>
      <c r="AD10" s="98">
        <v>30623.3</v>
      </c>
      <c r="AE10" s="8">
        <v>21338.144496800636</v>
      </c>
      <c r="AF10" s="8">
        <v>828.221</v>
      </c>
      <c r="AG10" s="8">
        <v>1970.82</v>
      </c>
      <c r="AH10" s="8">
        <v>16.396999999999998</v>
      </c>
      <c r="AI10" s="8">
        <v>2151.68851688</v>
      </c>
      <c r="AJ10" s="8">
        <v>0.69941666666666658</v>
      </c>
      <c r="AK10" s="8">
        <v>109.264</v>
      </c>
      <c r="AL10" s="8">
        <v>37.258000000000003</v>
      </c>
      <c r="AM10" s="8">
        <v>25.22</v>
      </c>
      <c r="AN10" s="8">
        <v>134.94625396292625</v>
      </c>
      <c r="AO10" s="8">
        <v>53.826000000000001</v>
      </c>
      <c r="AP10" s="8">
        <v>7.0101362747219182</v>
      </c>
      <c r="AQ10" s="8">
        <v>431.49700000000001</v>
      </c>
      <c r="AR10" s="8">
        <v>1078.1665</v>
      </c>
      <c r="AS10" s="8">
        <v>1182.8615</v>
      </c>
      <c r="AT10" s="8">
        <v>829.02499999999998</v>
      </c>
      <c r="AU10" s="8">
        <v>713.51549999999997</v>
      </c>
      <c r="AV10" s="8">
        <v>75.700999999999993</v>
      </c>
      <c r="AW10" s="87">
        <v>19256.958894412353</v>
      </c>
      <c r="AX10" s="87">
        <v>2982.6330474081878</v>
      </c>
      <c r="AY10" s="9">
        <v>41.069520358100498</v>
      </c>
    </row>
    <row r="11" spans="2:51" x14ac:dyDescent="0.35">
      <c r="B11" s="12">
        <f t="shared" si="3"/>
        <v>2025</v>
      </c>
      <c r="C11" s="92">
        <v>7.6999999999999999E-2</v>
      </c>
      <c r="D11" s="115">
        <f t="shared" si="4"/>
        <v>2.0999999999999908E-3</v>
      </c>
      <c r="E11" s="116">
        <f t="shared" si="4"/>
        <v>-9.3015087734049651E-4</v>
      </c>
      <c r="F11" s="116">
        <f t="shared" si="4"/>
        <v>-9.3015087734049651E-4</v>
      </c>
      <c r="G11" s="116">
        <f t="shared" si="4"/>
        <v>-8.9201449142997102E-3</v>
      </c>
      <c r="H11" s="116">
        <f t="shared" si="4"/>
        <v>-6.4251884484973987E-2</v>
      </c>
      <c r="I11" s="116">
        <f t="shared" si="4"/>
        <v>-2.7280211273842392E-3</v>
      </c>
      <c r="J11" s="116">
        <f t="shared" si="4"/>
        <v>-6.2864539788375695E-2</v>
      </c>
      <c r="K11" s="116">
        <f t="shared" si="4"/>
        <v>-3.0504100161077741E-2</v>
      </c>
      <c r="L11" s="116">
        <f t="shared" si="4"/>
        <v>-4.9569471557264766E-2</v>
      </c>
      <c r="M11" s="116">
        <f t="shared" si="4"/>
        <v>-1.4155977002379028E-2</v>
      </c>
      <c r="N11" s="116">
        <f t="shared" si="4"/>
        <v>-2.0000000000000129E-2</v>
      </c>
      <c r="O11" s="116">
        <f t="shared" si="4"/>
        <v>-4.089101921004723E-2</v>
      </c>
      <c r="P11" s="116">
        <f t="shared" si="4"/>
        <v>-5.7060231687987684E-2</v>
      </c>
      <c r="Q11" s="116">
        <f t="shared" si="4"/>
        <v>-1.8759053773042322E-2</v>
      </c>
      <c r="R11" s="116">
        <f t="shared" si="4"/>
        <v>3.8495771994960126E-2</v>
      </c>
      <c r="S11" s="116">
        <f t="shared" si="4"/>
        <v>3.849577199496057E-2</v>
      </c>
      <c r="T11" s="116">
        <f t="shared" si="4"/>
        <v>-7.7444797957667566E-3</v>
      </c>
      <c r="U11" s="116">
        <f t="shared" si="4"/>
        <v>-7.7444797957668676E-3</v>
      </c>
      <c r="V11" s="116">
        <f t="shared" si="4"/>
        <v>1.9326032681206362E-2</v>
      </c>
      <c r="W11" s="116">
        <f t="shared" si="4"/>
        <v>-9.3015087734060753E-4</v>
      </c>
      <c r="X11" s="116">
        <f t="shared" si="4"/>
        <v>-5.6882482201265905E-3</v>
      </c>
      <c r="Y11" s="116">
        <f t="shared" si="4"/>
        <v>4.8454899207638125E-2</v>
      </c>
      <c r="Z11" s="112">
        <f t="shared" si="5"/>
        <v>0.72165112254271468</v>
      </c>
      <c r="AA11" s="113">
        <f t="shared" si="1"/>
        <v>0.11711812359743953</v>
      </c>
      <c r="AB11" s="113">
        <f t="shared" si="6"/>
        <v>0.13357373898033448</v>
      </c>
      <c r="AC11" s="114">
        <f t="shared" si="2"/>
        <v>1.2144527222929691E-2</v>
      </c>
      <c r="AD11" s="98">
        <v>30687.608929999999</v>
      </c>
      <c r="AE11" s="8">
        <v>21318.296802976118</v>
      </c>
      <c r="AF11" s="8">
        <v>827.45062951021816</v>
      </c>
      <c r="AG11" s="8">
        <v>1953.2399999999998</v>
      </c>
      <c r="AH11" s="8">
        <v>15.34346185009988</v>
      </c>
      <c r="AI11" s="8">
        <v>2145.8186651464011</v>
      </c>
      <c r="AJ11" s="8">
        <v>0.65544815979634685</v>
      </c>
      <c r="AK11" s="8">
        <v>105.931</v>
      </c>
      <c r="AL11" s="8">
        <v>35.41114062871943</v>
      </c>
      <c r="AM11" s="8">
        <v>24.86298626</v>
      </c>
      <c r="AN11" s="8">
        <v>132.24732888366771</v>
      </c>
      <c r="AO11" s="8">
        <v>51.625</v>
      </c>
      <c r="AP11" s="8">
        <v>6.6101362747219188</v>
      </c>
      <c r="AQ11" s="8">
        <v>423.40252457409355</v>
      </c>
      <c r="AR11" s="8">
        <v>1119.6713517566043</v>
      </c>
      <c r="AS11" s="8">
        <v>1228.3966666056169</v>
      </c>
      <c r="AT11" s="8">
        <v>822.60463263731447</v>
      </c>
      <c r="AU11" s="8">
        <v>707.9896936262835</v>
      </c>
      <c r="AV11" s="8">
        <v>77.164000000000001</v>
      </c>
      <c r="AW11" s="87">
        <v>19239.047017201803</v>
      </c>
      <c r="AX11" s="87">
        <v>2965.6670902849773</v>
      </c>
      <c r="AY11" s="9">
        <v>43.059539827558304</v>
      </c>
    </row>
    <row r="12" spans="2:51" x14ac:dyDescent="0.35">
      <c r="B12" s="12">
        <f t="shared" si="3"/>
        <v>2026</v>
      </c>
      <c r="C12" s="92">
        <v>8.0700000000000008E-2</v>
      </c>
      <c r="D12" s="115">
        <f t="shared" si="4"/>
        <v>4.9999999999994493E-4</v>
      </c>
      <c r="E12" s="116">
        <f t="shared" si="4"/>
        <v>-3.0156474175441206E-3</v>
      </c>
      <c r="F12" s="116">
        <f t="shared" si="4"/>
        <v>-3.0156474175440096E-3</v>
      </c>
      <c r="G12" s="116">
        <f t="shared" si="4"/>
        <v>-3.2151706907496136E-3</v>
      </c>
      <c r="H12" s="116">
        <f t="shared" si="4"/>
        <v>-6.4018570743000769E-2</v>
      </c>
      <c r="I12" s="116">
        <f t="shared" si="4"/>
        <v>2.3301130152186822E-4</v>
      </c>
      <c r="J12" s="116">
        <f t="shared" si="4"/>
        <v>-6.6896634591073423E-2</v>
      </c>
      <c r="K12" s="116">
        <f t="shared" si="4"/>
        <v>-3.0000000000000027E-2</v>
      </c>
      <c r="L12" s="116">
        <f t="shared" si="4"/>
        <v>-3.0637030230902695E-2</v>
      </c>
      <c r="M12" s="116">
        <f t="shared" si="4"/>
        <v>8.8534642499535909E-3</v>
      </c>
      <c r="N12" s="116">
        <f t="shared" si="4"/>
        <v>-2.4444591850529607E-2</v>
      </c>
      <c r="O12" s="116">
        <f t="shared" si="4"/>
        <v>-6.1999999999999944E-2</v>
      </c>
      <c r="P12" s="116">
        <f t="shared" si="4"/>
        <v>-5.8849013671259609E-2</v>
      </c>
      <c r="Q12" s="116">
        <f t="shared" si="4"/>
        <v>-1.6370335567150507E-2</v>
      </c>
      <c r="R12" s="116">
        <f t="shared" si="4"/>
        <v>2.654247143021915E-2</v>
      </c>
      <c r="S12" s="116">
        <f t="shared" si="4"/>
        <v>2.654247143021915E-2</v>
      </c>
      <c r="T12" s="116">
        <f t="shared" si="4"/>
        <v>-9.232947727163543E-3</v>
      </c>
      <c r="U12" s="116">
        <f t="shared" si="4"/>
        <v>-9.2329477271634319E-3</v>
      </c>
      <c r="V12" s="116">
        <f t="shared" si="4"/>
        <v>1.496394167361137E-2</v>
      </c>
      <c r="W12" s="116">
        <f t="shared" si="4"/>
        <v>-3.0156474175438985E-3</v>
      </c>
      <c r="X12" s="116">
        <f t="shared" si="4"/>
        <v>-1.4100798432453709E-3</v>
      </c>
      <c r="Y12" s="116">
        <f t="shared" si="4"/>
        <v>4.5304572593795944E-2</v>
      </c>
      <c r="Z12" s="112">
        <f t="shared" si="5"/>
        <v>0.71911531953888153</v>
      </c>
      <c r="AA12" s="113">
        <f t="shared" si="1"/>
        <v>0.11861635681699721</v>
      </c>
      <c r="AB12" s="113">
        <f t="shared" si="6"/>
        <v>0.13331872997842215</v>
      </c>
      <c r="AC12" s="114">
        <f t="shared" si="2"/>
        <v>1.1751156665600844E-2</v>
      </c>
      <c r="AD12" s="98">
        <v>30702.952734464998</v>
      </c>
      <c r="AE12" s="8">
        <v>21254.008336275783</v>
      </c>
      <c r="AF12" s="8">
        <v>824.95533015619048</v>
      </c>
      <c r="AG12" s="8">
        <v>1946.96</v>
      </c>
      <c r="AH12" s="8">
        <v>14.361195352206726</v>
      </c>
      <c r="AI12" s="8">
        <v>2146.3186651463971</v>
      </c>
      <c r="AJ12" s="8">
        <v>0.61160088375705912</v>
      </c>
      <c r="AK12" s="8">
        <v>102.75306999999999</v>
      </c>
      <c r="AL12" s="8">
        <v>34.326248442766605</v>
      </c>
      <c r="AM12" s="8">
        <v>25.083109819999997</v>
      </c>
      <c r="AN12" s="8">
        <v>129.01459690578369</v>
      </c>
      <c r="AO12" s="8">
        <v>48.424250000000001</v>
      </c>
      <c r="AP12" s="8">
        <v>6.2211362747219194</v>
      </c>
      <c r="AQ12" s="8">
        <v>416.47128316683694</v>
      </c>
      <c r="AR12" s="8">
        <v>1149.3901966218389</v>
      </c>
      <c r="AS12" s="8">
        <v>1261.001350033973</v>
      </c>
      <c r="AT12" s="8">
        <v>815.00956706405157</v>
      </c>
      <c r="AU12" s="8">
        <v>701.45286179366155</v>
      </c>
      <c r="AV12" s="8">
        <v>78.318677595302546</v>
      </c>
      <c r="AW12" s="87">
        <v>19181.028834748373</v>
      </c>
      <c r="AX12" s="87">
        <v>2961.4852628991903</v>
      </c>
      <c r="AY12" s="9">
        <v>45.010333875531366</v>
      </c>
    </row>
    <row r="13" spans="2:51" x14ac:dyDescent="0.35">
      <c r="B13" s="12">
        <f t="shared" si="3"/>
        <v>2027</v>
      </c>
      <c r="C13" s="92">
        <v>8.2400000000000001E-2</v>
      </c>
      <c r="D13" s="115">
        <f t="shared" si="4"/>
        <v>1.2000000000000899E-3</v>
      </c>
      <c r="E13" s="116">
        <f t="shared" si="4"/>
        <v>-2.103834055342646E-3</v>
      </c>
      <c r="F13" s="116">
        <f t="shared" si="4"/>
        <v>-2.103834055342646E-3</v>
      </c>
      <c r="G13" s="116">
        <f t="shared" si="4"/>
        <v>-3.0817274109380399E-3</v>
      </c>
      <c r="H13" s="116">
        <f t="shared" si="4"/>
        <v>-6.5464822713633963E-2</v>
      </c>
      <c r="I13" s="116">
        <f t="shared" si="4"/>
        <v>2.3295701990311279E-4</v>
      </c>
      <c r="J13" s="116">
        <f t="shared" si="4"/>
        <v>-6.7646743987155089E-2</v>
      </c>
      <c r="K13" s="116">
        <f t="shared" si="4"/>
        <v>-3.0000000000000138E-2</v>
      </c>
      <c r="L13" s="116">
        <f t="shared" si="4"/>
        <v>-3.5364985635679469E-2</v>
      </c>
      <c r="M13" s="116">
        <f t="shared" si="4"/>
        <v>9.9165072347477956E-3</v>
      </c>
      <c r="N13" s="116">
        <f t="shared" si="4"/>
        <v>-2.4263483543409681E-2</v>
      </c>
      <c r="O13" s="116">
        <f t="shared" si="4"/>
        <v>-5.8000000000000052E-2</v>
      </c>
      <c r="P13" s="116">
        <f t="shared" si="4"/>
        <v>-6.6868813289031381E-2</v>
      </c>
      <c r="Q13" s="116">
        <f t="shared" si="4"/>
        <v>-1.4779897930965014E-2</v>
      </c>
      <c r="R13" s="116">
        <f t="shared" si="4"/>
        <v>2.3654916295019923E-2</v>
      </c>
      <c r="S13" s="116">
        <f t="shared" si="4"/>
        <v>2.3654916295019923E-2</v>
      </c>
      <c r="T13" s="117">
        <f t="shared" si="4"/>
        <v>-8.9604736284953912E-3</v>
      </c>
      <c r="U13" s="116">
        <f t="shared" si="4"/>
        <v>-8.9604736284952802E-3</v>
      </c>
      <c r="V13" s="116">
        <f t="shared" si="4"/>
        <v>1.4338547685377678E-2</v>
      </c>
      <c r="W13" s="116">
        <f t="shared" si="4"/>
        <v>-2.103834055342757E-3</v>
      </c>
      <c r="X13" s="116">
        <f t="shared" si="4"/>
        <v>-1.3436661536965211E-3</v>
      </c>
      <c r="Y13" s="116">
        <f t="shared" si="4"/>
        <v>4.215424597995332E-2</v>
      </c>
      <c r="Z13" s="112">
        <f t="shared" si="5"/>
        <v>0.71674232944458338</v>
      </c>
      <c r="AA13" s="113">
        <f t="shared" si="1"/>
        <v>0.11989122175933385</v>
      </c>
      <c r="AB13" s="113">
        <f t="shared" si="6"/>
        <v>0.13298001809158641</v>
      </c>
      <c r="AC13" s="114">
        <f t="shared" si="2"/>
        <v>1.1366728849276883E-2</v>
      </c>
      <c r="AD13" s="98">
        <v>30739.796277746362</v>
      </c>
      <c r="AE13" s="8">
        <v>21209.293429725389</v>
      </c>
      <c r="AF13" s="8">
        <v>823.21976103847146</v>
      </c>
      <c r="AG13" s="8">
        <v>1940.96</v>
      </c>
      <c r="AH13" s="8">
        <v>13.421042244518649</v>
      </c>
      <c r="AI13" s="8">
        <v>2146.818665146392</v>
      </c>
      <c r="AJ13" s="8">
        <v>0.57022807535122755</v>
      </c>
      <c r="AK13" s="8">
        <v>99.67047789999998</v>
      </c>
      <c r="AL13" s="8">
        <v>33.112301159661399</v>
      </c>
      <c r="AM13" s="8">
        <v>25.33184666</v>
      </c>
      <c r="AN13" s="8">
        <v>125.88425335690057</v>
      </c>
      <c r="AO13" s="8">
        <v>45.615643499999997</v>
      </c>
      <c r="AP13" s="8">
        <v>5.8051362747219191</v>
      </c>
      <c r="AQ13" s="8">
        <v>410.31588011045307</v>
      </c>
      <c r="AR13" s="8">
        <v>1176.5789255132449</v>
      </c>
      <c r="AS13" s="8">
        <v>1290.8302314169337</v>
      </c>
      <c r="AT13" s="8">
        <v>807.70669533140267</v>
      </c>
      <c r="AU13" s="8">
        <v>695.1675119239269</v>
      </c>
      <c r="AV13" s="8">
        <v>79.441653688658519</v>
      </c>
      <c r="AW13" s="87">
        <v>19140.675133069319</v>
      </c>
      <c r="AX13" s="87">
        <v>2957.5060153867616</v>
      </c>
      <c r="AY13" s="9">
        <v>46.907710561360339</v>
      </c>
    </row>
    <row r="14" spans="2:51" x14ac:dyDescent="0.35">
      <c r="B14" s="12">
        <f t="shared" si="3"/>
        <v>2028</v>
      </c>
      <c r="C14" s="92">
        <v>8.1099999999999992E-2</v>
      </c>
      <c r="D14" s="115">
        <f t="shared" si="4"/>
        <v>3.8000000000000256E-3</v>
      </c>
      <c r="E14" s="116">
        <f t="shared" si="4"/>
        <v>2.8358246432784728E-3</v>
      </c>
      <c r="F14" s="116">
        <f t="shared" si="4"/>
        <v>2.8358246432782508E-3</v>
      </c>
      <c r="G14" s="116">
        <f t="shared" si="4"/>
        <v>-2.30813618003467E-3</v>
      </c>
      <c r="H14" s="116">
        <f t="shared" si="4"/>
        <v>-7.9451228435861054E-2</v>
      </c>
      <c r="I14" s="116">
        <f t="shared" si="4"/>
        <v>0</v>
      </c>
      <c r="J14" s="116">
        <f t="shared" si="4"/>
        <v>-7.2442460296441413E-2</v>
      </c>
      <c r="K14" s="116">
        <f t="shared" si="4"/>
        <v>-3.0000000000000138E-2</v>
      </c>
      <c r="L14" s="116">
        <f t="shared" si="4"/>
        <v>-3.715158142018915E-2</v>
      </c>
      <c r="M14" s="116">
        <f t="shared" si="4"/>
        <v>1.0948673569777467E-2</v>
      </c>
      <c r="N14" s="116">
        <f t="shared" si="4"/>
        <v>-2.2777602086168747E-2</v>
      </c>
      <c r="O14" s="116">
        <f t="shared" si="4"/>
        <v>-6.0000000000000053E-2</v>
      </c>
      <c r="P14" s="116">
        <f t="shared" si="4"/>
        <v>-4.6574278023043703E-2</v>
      </c>
      <c r="Q14" s="116">
        <f t="shared" si="4"/>
        <v>-1.2990857151605972E-2</v>
      </c>
      <c r="R14" s="116">
        <f t="shared" si="4"/>
        <v>2.8358246432784728E-3</v>
      </c>
      <c r="S14" s="116">
        <f t="shared" si="4"/>
        <v>2.8358246432782508E-3</v>
      </c>
      <c r="T14" s="117">
        <f t="shared" si="4"/>
        <v>-8.6919538319393252E-3</v>
      </c>
      <c r="U14" s="116">
        <f t="shared" si="4"/>
        <v>-8.6919538319394363E-3</v>
      </c>
      <c r="V14" s="116">
        <f t="shared" si="4"/>
        <v>1.3556431153978421E-2</v>
      </c>
      <c r="W14" s="116">
        <f t="shared" si="4"/>
        <v>2.8358246432782508E-3</v>
      </c>
      <c r="X14" s="116">
        <f t="shared" si="4"/>
        <v>-1.0959497485022451E-3</v>
      </c>
      <c r="Y14" s="116">
        <f t="shared" si="4"/>
        <v>3.9003919366110695E-2</v>
      </c>
      <c r="Z14" s="112">
        <f t="shared" si="5"/>
        <v>0.7160538802603138</v>
      </c>
      <c r="AA14" s="113">
        <f t="shared" si="1"/>
        <v>0.11926385515140069</v>
      </c>
      <c r="AB14" s="113">
        <f t="shared" si="6"/>
        <v>0.13233141928093556</v>
      </c>
      <c r="AC14" s="114">
        <f t="shared" si="2"/>
        <v>1.0969634736141253E-2</v>
      </c>
      <c r="AD14" s="98">
        <v>30856.607503601797</v>
      </c>
      <c r="AE14" s="8">
        <v>21269.439266699927</v>
      </c>
      <c r="AF14" s="8">
        <v>825.55426792365802</v>
      </c>
      <c r="AG14" s="8">
        <v>1936.48</v>
      </c>
      <c r="AH14" s="8">
        <v>12.354723951302056</v>
      </c>
      <c r="AI14" s="8">
        <v>2146.818665146392</v>
      </c>
      <c r="AJ14" s="8">
        <v>0.52891935064268003</v>
      </c>
      <c r="AK14" s="8">
        <v>96.680363562999972</v>
      </c>
      <c r="AL14" s="8">
        <v>31.882126807118414</v>
      </c>
      <c r="AM14" s="8">
        <v>25.609196779999998</v>
      </c>
      <c r="AN14" s="8">
        <v>123.01691192502264</v>
      </c>
      <c r="AO14" s="8">
        <v>42.878704889999995</v>
      </c>
      <c r="AP14" s="8">
        <v>5.5347662439013643</v>
      </c>
      <c r="AQ14" s="8">
        <v>404.98552512490267</v>
      </c>
      <c r="AR14" s="8">
        <v>1179.9154970249774</v>
      </c>
      <c r="AS14" s="8">
        <v>1294.4907995974745</v>
      </c>
      <c r="AT14" s="8">
        <v>800.68614602583386</v>
      </c>
      <c r="AU14" s="8">
        <v>689.12514800481995</v>
      </c>
      <c r="AV14" s="8">
        <v>80.518598997647018</v>
      </c>
      <c r="AW14" s="87">
        <v>19194.954731300659</v>
      </c>
      <c r="AX14" s="87">
        <v>2954.2647374130047</v>
      </c>
      <c r="AY14" s="9">
        <v>48.737295121744502</v>
      </c>
    </row>
    <row r="15" spans="2:51" x14ac:dyDescent="0.35">
      <c r="B15" s="12">
        <f t="shared" si="3"/>
        <v>2029</v>
      </c>
      <c r="C15" s="92">
        <v>7.9500000000000001E-2</v>
      </c>
      <c r="D15" s="115">
        <f t="shared" si="4"/>
        <v>4.3999999999999595E-3</v>
      </c>
      <c r="E15" s="116">
        <f t="shared" si="4"/>
        <v>3.9954493571292549E-3</v>
      </c>
      <c r="F15" s="116">
        <f t="shared" si="4"/>
        <v>3.9954493571294769E-3</v>
      </c>
      <c r="G15" s="116">
        <f t="shared" si="4"/>
        <v>-2.2515078906056862E-3</v>
      </c>
      <c r="H15" s="116">
        <f t="shared" si="4"/>
        <v>-9.516268337004552E-2</v>
      </c>
      <c r="I15" s="116">
        <f t="shared" si="4"/>
        <v>0</v>
      </c>
      <c r="J15" s="116">
        <f t="shared" si="4"/>
        <v>-7.9039645183225704E-2</v>
      </c>
      <c r="K15" s="116">
        <f t="shared" si="4"/>
        <v>-2.9999999999999916E-2</v>
      </c>
      <c r="L15" s="116">
        <f t="shared" si="4"/>
        <v>-3.5231221146046821E-2</v>
      </c>
      <c r="M15" s="116">
        <f t="shared" si="4"/>
        <v>1.1947403217228203E-2</v>
      </c>
      <c r="N15" s="116">
        <f t="shared" si="4"/>
        <v>-2.3717183660584729E-2</v>
      </c>
      <c r="O15" s="116">
        <f t="shared" si="4"/>
        <v>-6.4000000000000057E-2</v>
      </c>
      <c r="P15" s="116">
        <f t="shared" si="4"/>
        <v>-5.2254334291455318E-2</v>
      </c>
      <c r="Q15" s="116">
        <f t="shared" si="4"/>
        <v>-1.1701137538779549E-2</v>
      </c>
      <c r="R15" s="116">
        <f t="shared" si="4"/>
        <v>3.9954493571294769E-3</v>
      </c>
      <c r="S15" s="116">
        <f t="shared" si="4"/>
        <v>3.9954493571294769E-3</v>
      </c>
      <c r="T15" s="117">
        <f t="shared" si="4"/>
        <v>-8.4217300608049328E-3</v>
      </c>
      <c r="U15" s="116">
        <f t="shared" si="4"/>
        <v>-8.4217300608049328E-3</v>
      </c>
      <c r="V15" s="116">
        <f t="shared" si="4"/>
        <v>1.1615079481441581E-2</v>
      </c>
      <c r="W15" s="116">
        <f t="shared" si="4"/>
        <v>3.9954493571294769E-3</v>
      </c>
      <c r="X15" s="116">
        <f t="shared" si="4"/>
        <v>-1.0677641675381766E-3</v>
      </c>
      <c r="Y15" s="116">
        <f t="shared" si="4"/>
        <v>3.5853592752268071E-2</v>
      </c>
      <c r="Z15" s="112">
        <f t="shared" si="5"/>
        <v>0.71576546921133999</v>
      </c>
      <c r="AA15" s="113">
        <f t="shared" si="1"/>
        <v>0.11868990975282606</v>
      </c>
      <c r="AB15" s="113">
        <f t="shared" si="6"/>
        <v>0.13161103199242125</v>
      </c>
      <c r="AC15" s="114">
        <f t="shared" si="2"/>
        <v>1.0570323231611198E-2</v>
      </c>
      <c r="AD15" s="98">
        <v>30992.376576617644</v>
      </c>
      <c r="AE15" s="8">
        <v>21354.420234144563</v>
      </c>
      <c r="AF15" s="8">
        <v>828.85272819270904</v>
      </c>
      <c r="AG15" s="8">
        <v>1932.12</v>
      </c>
      <c r="AH15" s="8">
        <v>11.179015267799981</v>
      </c>
      <c r="AI15" s="8">
        <v>2146.818665146392</v>
      </c>
      <c r="AJ15" s="8">
        <v>0.48711375283734043</v>
      </c>
      <c r="AK15" s="8">
        <v>93.779952656109984</v>
      </c>
      <c r="AL15" s="8">
        <v>30.758880546970516</v>
      </c>
      <c r="AM15" s="8">
        <v>25.915160179999997</v>
      </c>
      <c r="AN15" s="8">
        <v>120.0992972315389</v>
      </c>
      <c r="AO15" s="8">
        <v>40.134467777039994</v>
      </c>
      <c r="AP15" s="8">
        <v>5.2455507183674799</v>
      </c>
      <c r="AQ15" s="8">
        <v>400.2467337942013</v>
      </c>
      <c r="AR15" s="8">
        <v>1184.6297896390329</v>
      </c>
      <c r="AS15" s="8">
        <v>1299.6628720305362</v>
      </c>
      <c r="AT15" s="8">
        <v>793.94298344057802</v>
      </c>
      <c r="AU15" s="8">
        <v>683.3215220302111</v>
      </c>
      <c r="AV15" s="8">
        <v>81.453828924739014</v>
      </c>
      <c r="AW15" s="87">
        <v>19271.647200841962</v>
      </c>
      <c r="AX15" s="87">
        <v>2951.1102793849736</v>
      </c>
      <c r="AY15" s="9">
        <v>50.484702252886628</v>
      </c>
    </row>
    <row r="16" spans="2:51" x14ac:dyDescent="0.35">
      <c r="B16" s="12">
        <f t="shared" si="3"/>
        <v>2030</v>
      </c>
      <c r="C16" s="92">
        <v>7.7899999999999997E-2</v>
      </c>
      <c r="D16" s="115">
        <f t="shared" si="4"/>
        <v>5.5000000000000604E-3</v>
      </c>
      <c r="E16" s="116">
        <f t="shared" si="4"/>
        <v>3.3323832609120085E-3</v>
      </c>
      <c r="F16" s="116">
        <f t="shared" si="4"/>
        <v>3.3323832609120085E-3</v>
      </c>
      <c r="G16" s="116">
        <f t="shared" si="4"/>
        <v>-2.2048319980124687E-3</v>
      </c>
      <c r="H16" s="116">
        <f t="shared" si="4"/>
        <v>0</v>
      </c>
      <c r="I16" s="116">
        <f t="shared" si="4"/>
        <v>0</v>
      </c>
      <c r="J16" s="116">
        <f t="shared" si="4"/>
        <v>-0.10465116279069775</v>
      </c>
      <c r="K16" s="116">
        <f t="shared" si="4"/>
        <v>-3.0915639490055935E-2</v>
      </c>
      <c r="L16" s="116">
        <f t="shared" si="4"/>
        <v>-3.2869454305480938E-2</v>
      </c>
      <c r="M16" s="116">
        <f t="shared" si="4"/>
        <v>-8.0000000000001181E-3</v>
      </c>
      <c r="N16" s="116">
        <f t="shared" si="4"/>
        <v>-2.2673965826463638E-2</v>
      </c>
      <c r="O16" s="116">
        <f t="shared" si="4"/>
        <v>-6.1367275590978099E-2</v>
      </c>
      <c r="P16" s="116">
        <f t="shared" si="4"/>
        <v>-5.7578408475086773E-2</v>
      </c>
      <c r="Q16" s="116">
        <f t="shared" si="4"/>
        <v>-1.2624036515111015E-2</v>
      </c>
      <c r="R16" s="116">
        <f t="shared" si="4"/>
        <v>3.3323832609120085E-3</v>
      </c>
      <c r="S16" s="116">
        <f t="shared" si="4"/>
        <v>3.3323832609120085E-3</v>
      </c>
      <c r="T16" s="117">
        <f t="shared" si="4"/>
        <v>-1.6741676288319574E-2</v>
      </c>
      <c r="U16" s="116">
        <f t="shared" si="4"/>
        <v>-1.6741676288320018E-2</v>
      </c>
      <c r="V16" s="116">
        <f t="shared" si="4"/>
        <v>-1.6741676288319574E-2</v>
      </c>
      <c r="W16" s="116">
        <f t="shared" si="4"/>
        <v>3.3323832609117865E-3</v>
      </c>
      <c r="X16" s="116">
        <f t="shared" si="4"/>
        <v>-1.0443893251941283E-3</v>
      </c>
      <c r="Y16" s="116">
        <f t="shared" si="4"/>
        <v>3.2703266138425668E-2</v>
      </c>
      <c r="Z16" s="112">
        <f t="shared" si="5"/>
        <v>0.71422245060137124</v>
      </c>
      <c r="AA16" s="113">
        <f t="shared" si="1"/>
        <v>0.1177176713814433</v>
      </c>
      <c r="AB16" s="113">
        <f t="shared" si="6"/>
        <v>0.13075442947342678</v>
      </c>
      <c r="AC16" s="114">
        <f t="shared" si="2"/>
        <v>1.0202625910890259E-2</v>
      </c>
      <c r="AD16" s="98">
        <v>31162.834647789041</v>
      </c>
      <c r="AE16" s="8">
        <v>21425.581346679308</v>
      </c>
      <c r="AF16" s="8">
        <v>831.61478314989972</v>
      </c>
      <c r="AG16" s="8">
        <v>1927.8600000000001</v>
      </c>
      <c r="AH16" s="8">
        <v>11.179015267799981</v>
      </c>
      <c r="AI16" s="8">
        <v>2146.818665146392</v>
      </c>
      <c r="AJ16" s="8">
        <v>0.43613673219157223</v>
      </c>
      <c r="AK16" s="8">
        <v>90.880685448399177</v>
      </c>
      <c r="AL16" s="8">
        <v>29.747852928344123</v>
      </c>
      <c r="AM16" s="8">
        <v>25.707838898559995</v>
      </c>
      <c r="AN16" s="8">
        <v>117.37616987032868</v>
      </c>
      <c r="AO16" s="8">
        <v>37.671524832269149</v>
      </c>
      <c r="AP16" s="8">
        <v>4.9435202564285321</v>
      </c>
      <c r="AQ16" s="8">
        <v>395.1940044117294</v>
      </c>
      <c r="AR16" s="8">
        <v>1188.5774301204037</v>
      </c>
      <c r="AS16" s="8">
        <v>1303.9938468301195</v>
      </c>
      <c r="AT16" s="8">
        <v>780.65104702043323</v>
      </c>
      <c r="AU16" s="8">
        <v>671.88157430753915</v>
      </c>
      <c r="AV16" s="8">
        <v>80.090155288436875</v>
      </c>
      <c r="AW16" s="87">
        <v>19335.867715384244</v>
      </c>
      <c r="AX16" s="87">
        <v>2948.0281713117133</v>
      </c>
      <c r="AY16" s="9">
        <v>52.135716906581962</v>
      </c>
    </row>
    <row r="17" spans="2:51" x14ac:dyDescent="0.35">
      <c r="B17" s="12">
        <f t="shared" si="3"/>
        <v>2031</v>
      </c>
      <c r="C17" s="92">
        <v>7.6299999999999993E-2</v>
      </c>
      <c r="D17" s="115">
        <f t="shared" si="4"/>
        <v>5.7000000000000384E-3</v>
      </c>
      <c r="E17" s="116">
        <f t="shared" si="4"/>
        <v>8.1836223871198932E-3</v>
      </c>
      <c r="F17" s="116">
        <f t="shared" si="4"/>
        <v>8.1836223871198932E-3</v>
      </c>
      <c r="G17" s="116">
        <f t="shared" si="4"/>
        <v>-2.0022200782214838E-3</v>
      </c>
      <c r="H17" s="116">
        <f t="shared" si="4"/>
        <v>-0.1313975741127732</v>
      </c>
      <c r="I17" s="116">
        <f t="shared" si="4"/>
        <v>0</v>
      </c>
      <c r="J17" s="116">
        <f t="shared" si="4"/>
        <v>-0.10822510822510822</v>
      </c>
      <c r="K17" s="116">
        <f t="shared" si="4"/>
        <v>-3.2435967302452351E-2</v>
      </c>
      <c r="L17" s="116">
        <f t="shared" si="4"/>
        <v>-3.5835761100613372E-2</v>
      </c>
      <c r="M17" s="116">
        <f t="shared" si="4"/>
        <v>-6.0000000000000053E-3</v>
      </c>
      <c r="N17" s="116">
        <f t="shared" si="4"/>
        <v>-2.3664195354322737E-2</v>
      </c>
      <c r="O17" s="116">
        <f t="shared" si="4"/>
        <v>-6.4973188036015483E-2</v>
      </c>
      <c r="P17" s="116">
        <f t="shared" si="4"/>
        <v>-6.6992374512521491E-2</v>
      </c>
      <c r="Q17" s="116">
        <f t="shared" ref="Q17:Y32" si="7">AQ17/AQ16-1</f>
        <v>-1.2333474089043506E-2</v>
      </c>
      <c r="R17" s="116">
        <f t="shared" si="7"/>
        <v>8.1836223871198932E-3</v>
      </c>
      <c r="S17" s="116">
        <f t="shared" si="7"/>
        <v>8.1836223871201152E-3</v>
      </c>
      <c r="T17" s="117">
        <f t="shared" si="7"/>
        <v>-1.3171120723513008E-2</v>
      </c>
      <c r="U17" s="116">
        <f t="shared" si="7"/>
        <v>-1.3171120723512675E-2</v>
      </c>
      <c r="V17" s="116">
        <f t="shared" si="7"/>
        <v>-1.317112072351323E-2</v>
      </c>
      <c r="W17" s="116">
        <f t="shared" si="7"/>
        <v>8.1836223871203373E-3</v>
      </c>
      <c r="X17" s="116">
        <f t="shared" si="7"/>
        <v>-9.4731396441560811E-4</v>
      </c>
      <c r="Y17" s="116">
        <f t="shared" si="7"/>
        <v>2.9552939524583044E-2</v>
      </c>
      <c r="Z17" s="112">
        <f t="shared" si="5"/>
        <v>0.71598625577955277</v>
      </c>
      <c r="AA17" s="113">
        <f t="shared" si="1"/>
        <v>0.11721774656340914</v>
      </c>
      <c r="AB17" s="113">
        <f t="shared" si="6"/>
        <v>0.1298901898940811</v>
      </c>
      <c r="AC17" s="114">
        <f t="shared" si="2"/>
        <v>9.7861391818344808E-3</v>
      </c>
      <c r="AD17" s="98">
        <v>31340.462805281441</v>
      </c>
      <c r="AE17" s="8">
        <v>21600.920213845053</v>
      </c>
      <c r="AF17" s="8">
        <v>838.42040450674517</v>
      </c>
      <c r="AG17" s="8">
        <v>1924</v>
      </c>
      <c r="AH17" s="8">
        <v>9.7101197806414099</v>
      </c>
      <c r="AI17" s="8">
        <v>2146.818665146392</v>
      </c>
      <c r="AJ17" s="8">
        <v>0.3889357871491943</v>
      </c>
      <c r="AK17" s="8">
        <v>87.93288250677044</v>
      </c>
      <c r="AL17" s="8">
        <v>28.681815977547803</v>
      </c>
      <c r="AM17" s="8">
        <v>25.553591865168634</v>
      </c>
      <c r="AN17" s="8">
        <v>114.59855725657505</v>
      </c>
      <c r="AO17" s="8">
        <v>35.2238857657387</v>
      </c>
      <c r="AP17" s="8">
        <v>4.6123420959996357</v>
      </c>
      <c r="AQ17" s="8">
        <v>390.31988939817199</v>
      </c>
      <c r="AR17" s="8">
        <v>1198.3042989863625</v>
      </c>
      <c r="AS17" s="8">
        <v>1314.6652400677053</v>
      </c>
      <c r="AT17" s="8">
        <v>770.36899783719025</v>
      </c>
      <c r="AU17" s="8">
        <v>663.03214098043077</v>
      </c>
      <c r="AV17" s="8">
        <v>79.035278184367954</v>
      </c>
      <c r="AW17" s="87">
        <v>19494.105155294259</v>
      </c>
      <c r="AX17" s="87">
        <v>2945.2354630575392</v>
      </c>
      <c r="AY17" s="9">
        <v>53.67648059539296</v>
      </c>
    </row>
    <row r="18" spans="2:51" x14ac:dyDescent="0.35">
      <c r="B18" s="12">
        <f t="shared" si="3"/>
        <v>2032</v>
      </c>
      <c r="C18" s="92">
        <v>7.4800000000000005E-2</v>
      </c>
      <c r="D18" s="115">
        <f t="shared" ref="D18:S33" si="8">AD18/AD17-1</f>
        <v>5.3000000000000824E-3</v>
      </c>
      <c r="E18" s="116">
        <f t="shared" si="8"/>
        <v>8.1171943338489427E-3</v>
      </c>
      <c r="F18" s="116">
        <f t="shared" si="8"/>
        <v>8.1171943338489427E-3</v>
      </c>
      <c r="G18" s="116">
        <f t="shared" si="8"/>
        <v>-2.0997920997920527E-3</v>
      </c>
      <c r="H18" s="116">
        <f t="shared" si="8"/>
        <v>-0.13180013008786218</v>
      </c>
      <c r="I18" s="116">
        <f t="shared" si="8"/>
        <v>0</v>
      </c>
      <c r="J18" s="116">
        <f t="shared" si="8"/>
        <v>-0.10922330097087396</v>
      </c>
      <c r="K18" s="116">
        <f t="shared" si="8"/>
        <v>-4.2343478946538449E-2</v>
      </c>
      <c r="L18" s="116">
        <f t="shared" si="8"/>
        <v>-3.8928723646280416E-2</v>
      </c>
      <c r="M18" s="116">
        <f t="shared" si="8"/>
        <v>-6.0000000000000053E-3</v>
      </c>
      <c r="N18" s="116">
        <f t="shared" si="8"/>
        <v>-2.4469891426509571E-2</v>
      </c>
      <c r="O18" s="116">
        <f t="shared" si="8"/>
        <v>-7.0838746839768985E-2</v>
      </c>
      <c r="P18" s="116">
        <f t="shared" si="8"/>
        <v>-7.3654868675125273E-2</v>
      </c>
      <c r="Q18" s="116">
        <f t="shared" si="7"/>
        <v>-1.2324744775340957E-2</v>
      </c>
      <c r="R18" s="116">
        <f t="shared" si="7"/>
        <v>8.1171943338489427E-3</v>
      </c>
      <c r="S18" s="116">
        <f t="shared" si="7"/>
        <v>8.1171943338487207E-3</v>
      </c>
      <c r="T18" s="117">
        <f t="shared" si="7"/>
        <v>-1.0300585521167749E-2</v>
      </c>
      <c r="U18" s="116">
        <f t="shared" si="7"/>
        <v>-1.030058552116786E-2</v>
      </c>
      <c r="V18" s="116">
        <f t="shared" si="7"/>
        <v>-1.0300585521167749E-2</v>
      </c>
      <c r="W18" s="116">
        <f t="shared" si="7"/>
        <v>9.4935071510626745E-3</v>
      </c>
      <c r="X18" s="116">
        <f t="shared" si="7"/>
        <v>-9.9242936920529434E-4</v>
      </c>
      <c r="Y18" s="116">
        <f t="shared" si="7"/>
        <v>2.6402612910740419E-2</v>
      </c>
      <c r="Z18" s="112">
        <f t="shared" si="5"/>
        <v>0.71799269407945898</v>
      </c>
      <c r="AA18" s="113">
        <f t="shared" si="1"/>
        <v>0.11684265104057386</v>
      </c>
      <c r="AB18" s="113">
        <f t="shared" si="6"/>
        <v>0.12907717403248639</v>
      </c>
      <c r="AC18" s="114">
        <f t="shared" si="2"/>
        <v>9.3551115515076461E-3</v>
      </c>
      <c r="AD18" s="98">
        <v>31506.567258149436</v>
      </c>
      <c r="AE18" s="8">
        <v>21776.259081010798</v>
      </c>
      <c r="AF18" s="8">
        <v>845.22602586359062</v>
      </c>
      <c r="AG18" s="8">
        <v>1919.96</v>
      </c>
      <c r="AH18" s="8">
        <v>8.4303247303841484</v>
      </c>
      <c r="AI18" s="8">
        <v>2146.818665146392</v>
      </c>
      <c r="AJ18" s="8">
        <v>0.34645493661105409</v>
      </c>
      <c r="AK18" s="8">
        <v>84.209498347636568</v>
      </c>
      <c r="AL18" s="8">
        <v>27.565269489684376</v>
      </c>
      <c r="AM18" s="8">
        <v>25.400270313977622</v>
      </c>
      <c r="AN18" s="8">
        <v>111.79434300287201</v>
      </c>
      <c r="AO18" s="8">
        <v>32.728669839266594</v>
      </c>
      <c r="AP18" s="8">
        <v>4.2726206446340305</v>
      </c>
      <c r="AQ18" s="8">
        <v>385.50929638060023</v>
      </c>
      <c r="AR18" s="8">
        <v>1208.0311678523215</v>
      </c>
      <c r="AS18" s="8">
        <v>1325.3366333052909</v>
      </c>
      <c r="AT18" s="8">
        <v>762.43374609211196</v>
      </c>
      <c r="AU18" s="8">
        <v>656.20252170897879</v>
      </c>
      <c r="AV18" s="8">
        <v>78.221168542240591</v>
      </c>
      <c r="AW18" s="87">
        <v>19679.172581989613</v>
      </c>
      <c r="AX18" s="87">
        <v>2942.3125248847759</v>
      </c>
      <c r="AY18" s="9">
        <v>55.093679934963994</v>
      </c>
    </row>
    <row r="19" spans="2:51" x14ac:dyDescent="0.35">
      <c r="B19" s="12">
        <f t="shared" si="3"/>
        <v>2033</v>
      </c>
      <c r="C19" s="92">
        <v>7.3200000000000001E-2</v>
      </c>
      <c r="D19" s="115">
        <f t="shared" si="8"/>
        <v>4.9999999999998934E-3</v>
      </c>
      <c r="E19" s="116">
        <f t="shared" si="8"/>
        <v>8.05183601616144E-3</v>
      </c>
      <c r="F19" s="116">
        <f t="shared" si="8"/>
        <v>8.051836016161662E-3</v>
      </c>
      <c r="G19" s="116">
        <f t="shared" si="8"/>
        <v>-1.8125377612033811E-3</v>
      </c>
      <c r="H19" s="116">
        <f t="shared" si="8"/>
        <v>-0.13089564467520332</v>
      </c>
      <c r="I19" s="116">
        <f t="shared" si="8"/>
        <v>0</v>
      </c>
      <c r="J19" s="116">
        <f t="shared" si="8"/>
        <v>-0.12806539509536785</v>
      </c>
      <c r="K19" s="116">
        <f t="shared" si="8"/>
        <v>-4.5497853320002335E-2</v>
      </c>
      <c r="L19" s="116">
        <f t="shared" si="8"/>
        <v>-4.1968381676403932E-2</v>
      </c>
      <c r="M19" s="116">
        <f t="shared" si="8"/>
        <v>-6.0000000000001164E-3</v>
      </c>
      <c r="N19" s="116">
        <f t="shared" si="8"/>
        <v>-2.6717505377440443E-2</v>
      </c>
      <c r="O19" s="116">
        <f t="shared" si="8"/>
        <v>-8.3326331438416168E-2</v>
      </c>
      <c r="P19" s="116">
        <f t="shared" si="8"/>
        <v>-6.9160681858359552E-2</v>
      </c>
      <c r="Q19" s="116">
        <f t="shared" si="7"/>
        <v>-1.1776820371363628E-2</v>
      </c>
      <c r="R19" s="116">
        <f t="shared" si="7"/>
        <v>8.05183601616144E-3</v>
      </c>
      <c r="S19" s="116">
        <f t="shared" si="7"/>
        <v>8.051836016161662E-3</v>
      </c>
      <c r="T19" s="117">
        <f t="shared" si="7"/>
        <v>-7.8654825275871199E-3</v>
      </c>
      <c r="U19" s="116">
        <f t="shared" si="7"/>
        <v>-7.8654825275870088E-3</v>
      </c>
      <c r="V19" s="116">
        <f t="shared" si="7"/>
        <v>-7.8654825275872309E-3</v>
      </c>
      <c r="W19" s="116">
        <f t="shared" si="7"/>
        <v>9.3836397937603344E-3</v>
      </c>
      <c r="X19" s="116">
        <f t="shared" si="7"/>
        <v>-8.5571413802909557E-4</v>
      </c>
      <c r="Y19" s="116">
        <f t="shared" si="7"/>
        <v>2.3252286296898017E-2</v>
      </c>
      <c r="Z19" s="112">
        <f t="shared" si="5"/>
        <v>0.72017298857013812</v>
      </c>
      <c r="AA19" s="113">
        <f t="shared" si="1"/>
        <v>0.11657277837302875</v>
      </c>
      <c r="AB19" s="113">
        <f t="shared" si="6"/>
        <v>0.12832509539280595</v>
      </c>
      <c r="AC19" s="114">
        <f t="shared" si="2"/>
        <v>8.9201790892231205E-3</v>
      </c>
      <c r="AD19" s="98">
        <v>31664.100094440182</v>
      </c>
      <c r="AE19" s="8">
        <v>21951.597948176543</v>
      </c>
      <c r="AF19" s="8">
        <v>852.0316472204363</v>
      </c>
      <c r="AG19" s="8">
        <v>1916.48</v>
      </c>
      <c r="AH19" s="8">
        <v>7.3268319399792059</v>
      </c>
      <c r="AI19" s="8">
        <v>2146.818665146392</v>
      </c>
      <c r="AJ19" s="8">
        <v>0.30208604827121882</v>
      </c>
      <c r="AK19" s="8">
        <v>80.378146943664817</v>
      </c>
      <c r="AL19" s="8">
        <v>26.40839973872837</v>
      </c>
      <c r="AM19" s="8">
        <v>25.247868692093753</v>
      </c>
      <c r="AN19" s="8">
        <v>108.80747704252536</v>
      </c>
      <c r="AO19" s="8">
        <v>30.001509848701371</v>
      </c>
      <c r="AP19" s="8">
        <v>3.9771232875290372</v>
      </c>
      <c r="AQ19" s="8">
        <v>380.96922264563511</v>
      </c>
      <c r="AR19" s="8">
        <v>1217.7580367182804</v>
      </c>
      <c r="AS19" s="8">
        <v>1336.0080265428769</v>
      </c>
      <c r="AT19" s="8">
        <v>756.4368367837817</v>
      </c>
      <c r="AU19" s="8">
        <v>651.0411722399183</v>
      </c>
      <c r="AV19" s="8">
        <v>77.605921307784143</v>
      </c>
      <c r="AW19" s="87">
        <v>19863.834848938248</v>
      </c>
      <c r="AX19" s="87">
        <v>2939.7947464587319</v>
      </c>
      <c r="AY19" s="9">
        <v>56.374733953961439</v>
      </c>
    </row>
    <row r="20" spans="2:51" x14ac:dyDescent="0.35">
      <c r="B20" s="12">
        <f t="shared" si="3"/>
        <v>2034</v>
      </c>
      <c r="C20" s="92">
        <v>7.2700000000000001E-2</v>
      </c>
      <c r="D20" s="115">
        <f t="shared" si="8"/>
        <v>2.6999999999999247E-3</v>
      </c>
      <c r="E20" s="116">
        <f t="shared" si="8"/>
        <v>4.5039470825629646E-3</v>
      </c>
      <c r="F20" s="116">
        <f t="shared" si="8"/>
        <v>4.5039470825629646E-3</v>
      </c>
      <c r="G20" s="116">
        <f t="shared" si="8"/>
        <v>-1.6801636333279024E-3</v>
      </c>
      <c r="H20" s="116">
        <f t="shared" si="8"/>
        <v>-0.12725865423134886</v>
      </c>
      <c r="I20" s="116">
        <f t="shared" si="8"/>
        <v>0</v>
      </c>
      <c r="J20" s="116">
        <f t="shared" si="8"/>
        <v>-0.13750000000000007</v>
      </c>
      <c r="K20" s="116">
        <f t="shared" si="8"/>
        <v>-5.2595906194930264E-2</v>
      </c>
      <c r="L20" s="116">
        <f t="shared" si="8"/>
        <v>-4.4524376022030188E-2</v>
      </c>
      <c r="M20" s="116">
        <f t="shared" si="8"/>
        <v>-5.9999999999998943E-3</v>
      </c>
      <c r="N20" s="116">
        <f t="shared" si="8"/>
        <v>-2.935128544563459E-2</v>
      </c>
      <c r="O20" s="116">
        <f t="shared" si="8"/>
        <v>-9.3442395859855143E-2</v>
      </c>
      <c r="P20" s="116">
        <f t="shared" si="8"/>
        <v>-6.3369190344988779E-2</v>
      </c>
      <c r="Q20" s="116">
        <f t="shared" si="7"/>
        <v>-1.1531850685983502E-2</v>
      </c>
      <c r="R20" s="116">
        <f t="shared" si="7"/>
        <v>4.5039470825631867E-3</v>
      </c>
      <c r="S20" s="116">
        <f t="shared" si="7"/>
        <v>4.5039470825629646E-3</v>
      </c>
      <c r="T20" s="117">
        <f t="shared" si="7"/>
        <v>-5.8929810460074394E-3</v>
      </c>
      <c r="U20" s="116">
        <f t="shared" si="7"/>
        <v>-5.8929810460077725E-3</v>
      </c>
      <c r="V20" s="116">
        <f t="shared" si="7"/>
        <v>-5.8929810460076615E-3</v>
      </c>
      <c r="W20" s="116">
        <f t="shared" si="7"/>
        <v>5.2878011889678778E-3</v>
      </c>
      <c r="X20" s="116">
        <f t="shared" si="7"/>
        <v>-7.9245959142004718E-4</v>
      </c>
      <c r="Y20" s="116">
        <f t="shared" si="7"/>
        <v>2.0101959683055393E-2</v>
      </c>
      <c r="Z20" s="112">
        <f t="shared" si="5"/>
        <v>0.72146864426144353</v>
      </c>
      <c r="AA20" s="113">
        <f t="shared" si="1"/>
        <v>0.11634237902219872</v>
      </c>
      <c r="AB20" s="113">
        <f t="shared" si="6"/>
        <v>0.12787813198378581</v>
      </c>
      <c r="AC20" s="114">
        <f t="shared" si="2"/>
        <v>8.4937012253948931E-3</v>
      </c>
      <c r="AD20" s="98">
        <v>31749.593164695165</v>
      </c>
      <c r="AE20" s="8">
        <v>22050.466783712829</v>
      </c>
      <c r="AF20" s="8">
        <v>855.86915267218603</v>
      </c>
      <c r="AG20" s="8">
        <v>1913.2599999999998</v>
      </c>
      <c r="AH20" s="8">
        <v>6.3944291675181892</v>
      </c>
      <c r="AI20" s="8">
        <v>2146.818665146392</v>
      </c>
      <c r="AJ20" s="8">
        <v>0.26054921663392622</v>
      </c>
      <c r="AK20" s="8">
        <v>76.150585466893503</v>
      </c>
      <c r="AL20" s="8">
        <v>25.232582218621143</v>
      </c>
      <c r="AM20" s="8">
        <v>25.096381479941194</v>
      </c>
      <c r="AN20" s="8">
        <v>105.61383772523087</v>
      </c>
      <c r="AO20" s="8">
        <v>27.198096889025674</v>
      </c>
      <c r="AP20" s="8">
        <v>3.725096204896122</v>
      </c>
      <c r="AQ20" s="8">
        <v>376.57594245413043</v>
      </c>
      <c r="AR20" s="8">
        <v>1223.2427544750255</v>
      </c>
      <c r="AS20" s="8">
        <v>1342.0253359963053</v>
      </c>
      <c r="AT20" s="8">
        <v>751.97916884211304</v>
      </c>
      <c r="AU20" s="8">
        <v>647.20459895173781</v>
      </c>
      <c r="AV20" s="8">
        <v>77.148591084459412</v>
      </c>
      <c r="AW20" s="87">
        <v>19968.870858469923</v>
      </c>
      <c r="AX20" s="87">
        <v>2937.4650779150943</v>
      </c>
      <c r="AY20" s="9">
        <v>57.507976583046947</v>
      </c>
    </row>
    <row r="21" spans="2:51" x14ac:dyDescent="0.35">
      <c r="B21" s="12">
        <f t="shared" si="3"/>
        <v>2035</v>
      </c>
      <c r="C21" s="92">
        <v>7.2300000000000003E-2</v>
      </c>
      <c r="D21" s="115">
        <f t="shared" si="8"/>
        <v>2.7999999999999137E-3</v>
      </c>
      <c r="E21" s="116">
        <f t="shared" si="8"/>
        <v>4.5178736712487844E-3</v>
      </c>
      <c r="F21" s="116">
        <f t="shared" si="8"/>
        <v>4.5178736712487844E-3</v>
      </c>
      <c r="G21" s="116">
        <f t="shared" si="8"/>
        <v>-1.3066702904989125E-3</v>
      </c>
      <c r="H21" s="116">
        <f t="shared" si="8"/>
        <v>-0.12897280791286181</v>
      </c>
      <c r="I21" s="116">
        <f t="shared" si="8"/>
        <v>0</v>
      </c>
      <c r="J21" s="116">
        <f t="shared" si="8"/>
        <v>-0.15217391304347827</v>
      </c>
      <c r="K21" s="116">
        <f t="shared" si="8"/>
        <v>-6.33983272415094E-2</v>
      </c>
      <c r="L21" s="116">
        <f t="shared" si="8"/>
        <v>-4.6271225044408948E-2</v>
      </c>
      <c r="M21" s="116">
        <f t="shared" si="8"/>
        <v>-6.0000000000001164E-3</v>
      </c>
      <c r="N21" s="116">
        <f t="shared" si="8"/>
        <v>-3.258238595297458E-2</v>
      </c>
      <c r="O21" s="116">
        <f t="shared" si="8"/>
        <v>-0.10953460378173452</v>
      </c>
      <c r="P21" s="116">
        <f t="shared" si="8"/>
        <v>-5.8347854768076357E-2</v>
      </c>
      <c r="Q21" s="116">
        <f t="shared" si="7"/>
        <v>-1.1205159869326575E-2</v>
      </c>
      <c r="R21" s="116">
        <f t="shared" si="7"/>
        <v>4.5178736712487844E-3</v>
      </c>
      <c r="S21" s="116">
        <f t="shared" si="7"/>
        <v>4.5178736712487844E-3</v>
      </c>
      <c r="T21" s="117">
        <f t="shared" si="7"/>
        <v>-4.2279061153297492E-3</v>
      </c>
      <c r="U21" s="116">
        <f t="shared" si="7"/>
        <v>-4.2279061153295272E-3</v>
      </c>
      <c r="V21" s="116">
        <f t="shared" si="7"/>
        <v>-4.2279061153295272E-3</v>
      </c>
      <c r="W21" s="116">
        <f t="shared" si="7"/>
        <v>5.2730413075106064E-3</v>
      </c>
      <c r="X21" s="116">
        <f t="shared" si="7"/>
        <v>-6.1575161620908148E-4</v>
      </c>
      <c r="Y21" s="116">
        <f t="shared" si="7"/>
        <v>1.6951633069212768E-2</v>
      </c>
      <c r="Z21" s="112">
        <f t="shared" si="5"/>
        <v>0.72270457564218571</v>
      </c>
      <c r="AA21" s="113">
        <f t="shared" si="1"/>
        <v>0.11614915257293518</v>
      </c>
      <c r="AB21" s="113">
        <f t="shared" si="6"/>
        <v>0.12744255167265556</v>
      </c>
      <c r="AC21" s="114">
        <f t="shared" si="2"/>
        <v>8.0413238920673969E-3</v>
      </c>
      <c r="AD21" s="98">
        <v>31838.492025556312</v>
      </c>
      <c r="AE21" s="8">
        <v>22150.088007033712</v>
      </c>
      <c r="AF21" s="8">
        <v>859.73586138307769</v>
      </c>
      <c r="AG21" s="8">
        <v>1910.7599999999998</v>
      </c>
      <c r="AH21" s="8">
        <v>5.5697216827834648</v>
      </c>
      <c r="AI21" s="8">
        <v>2146.818665146392</v>
      </c>
      <c r="AJ21" s="8">
        <v>0.22090042279832875</v>
      </c>
      <c r="AK21" s="8">
        <v>71.322765729830863</v>
      </c>
      <c r="AL21" s="8">
        <v>24.065039728331772</v>
      </c>
      <c r="AM21" s="8">
        <v>24.945803191061543</v>
      </c>
      <c r="AN21" s="8">
        <v>102.17268690249257</v>
      </c>
      <c r="AO21" s="8">
        <v>24.218964122669021</v>
      </c>
      <c r="AP21" s="8">
        <v>3.5077448325357308</v>
      </c>
      <c r="AQ21" s="8">
        <v>372.35634881598958</v>
      </c>
      <c r="AR21" s="8">
        <v>1228.769210709014</v>
      </c>
      <c r="AS21" s="8">
        <v>1348.0884369279518</v>
      </c>
      <c r="AT21" s="8">
        <v>748.79987151556486</v>
      </c>
      <c r="AU21" s="8">
        <v>644.46827866996034</v>
      </c>
      <c r="AV21" s="8">
        <v>76.822414084424366</v>
      </c>
      <c r="AW21" s="87">
        <v>20074.167539370981</v>
      </c>
      <c r="AX21" s="87">
        <v>2935.6563290458103</v>
      </c>
      <c r="AY21" s="9">
        <v>58.482830700635638</v>
      </c>
    </row>
    <row r="22" spans="2:51" x14ac:dyDescent="0.35">
      <c r="B22" s="12">
        <f t="shared" si="3"/>
        <v>2036</v>
      </c>
      <c r="C22" s="92">
        <v>7.1800000000000003E-2</v>
      </c>
      <c r="D22" s="115">
        <f t="shared" si="8"/>
        <v>2.0999999999997687E-3</v>
      </c>
      <c r="E22" s="116">
        <f t="shared" si="8"/>
        <v>3.5290659413358405E-3</v>
      </c>
      <c r="F22" s="116">
        <f t="shared" si="8"/>
        <v>3.5290659413353964E-3</v>
      </c>
      <c r="G22" s="116">
        <f t="shared" si="8"/>
        <v>-9.0016537922077422E-4</v>
      </c>
      <c r="H22" s="116">
        <f t="shared" si="8"/>
        <v>-0.13738005906937634</v>
      </c>
      <c r="I22" s="116">
        <f t="shared" si="8"/>
        <v>0</v>
      </c>
      <c r="J22" s="116">
        <f t="shared" si="8"/>
        <v>-0.15811965811965811</v>
      </c>
      <c r="K22" s="116">
        <f t="shared" si="8"/>
        <v>-6.6037080758280631E-2</v>
      </c>
      <c r="L22" s="116">
        <f t="shared" si="8"/>
        <v>-5.5325852356270078E-2</v>
      </c>
      <c r="M22" s="116">
        <f t="shared" si="8"/>
        <v>-6.0000000000000053E-3</v>
      </c>
      <c r="N22" s="116">
        <f t="shared" si="8"/>
        <v>-3.5688520218699948E-2</v>
      </c>
      <c r="O22" s="116">
        <f t="shared" si="8"/>
        <v>-0.12218119257982074</v>
      </c>
      <c r="P22" s="116">
        <f t="shared" si="8"/>
        <v>-5.2722512691943724E-2</v>
      </c>
      <c r="Q22" s="116">
        <f t="shared" si="8"/>
        <v>-1.0961296600153769E-2</v>
      </c>
      <c r="R22" s="116">
        <f t="shared" si="8"/>
        <v>3.5290659413356185E-3</v>
      </c>
      <c r="S22" s="116">
        <f t="shared" si="7"/>
        <v>3.5290659413356185E-3</v>
      </c>
      <c r="T22" s="117">
        <f t="shared" si="7"/>
        <v>-2.8509286337888851E-3</v>
      </c>
      <c r="U22" s="116">
        <f t="shared" si="7"/>
        <v>-2.8509286337889961E-3</v>
      </c>
      <c r="V22" s="116">
        <f t="shared" si="7"/>
        <v>-2.850928633788663E-3</v>
      </c>
      <c r="W22" s="116">
        <f t="shared" si="7"/>
        <v>4.1071493894095923E-3</v>
      </c>
      <c r="X22" s="116">
        <f t="shared" si="7"/>
        <v>-4.2389812790921688E-4</v>
      </c>
      <c r="Y22" s="116">
        <f t="shared" si="7"/>
        <v>1.3801306455370366E-2</v>
      </c>
      <c r="Z22" s="112">
        <f t="shared" si="5"/>
        <v>0.72373520381771506</v>
      </c>
      <c r="AA22" s="113">
        <f t="shared" si="1"/>
        <v>0.11599594279777856</v>
      </c>
      <c r="AB22" s="113">
        <f t="shared" si="6"/>
        <v>0.12712157370879709</v>
      </c>
      <c r="AC22" s="114">
        <f t="shared" si="2"/>
        <v>7.5925208648700161E-3</v>
      </c>
      <c r="AD22" s="98">
        <v>31905.352858809976</v>
      </c>
      <c r="AE22" s="8">
        <v>22228.257128216927</v>
      </c>
      <c r="AF22" s="8">
        <v>862.76992593002944</v>
      </c>
      <c r="AG22" s="8">
        <v>1909.04</v>
      </c>
      <c r="AH22" s="8">
        <v>4.8045529890026861</v>
      </c>
      <c r="AI22" s="8">
        <v>2146.818665146392</v>
      </c>
      <c r="AJ22" s="8">
        <v>0.18597172346696908</v>
      </c>
      <c r="AK22" s="8">
        <v>66.61281848942609</v>
      </c>
      <c r="AL22" s="8">
        <v>22.733620893374315</v>
      </c>
      <c r="AM22" s="8">
        <v>24.796128371915174</v>
      </c>
      <c r="AN22" s="8">
        <v>98.526294900174065</v>
      </c>
      <c r="AO22" s="8">
        <v>21.259862203113428</v>
      </c>
      <c r="AP22" s="8">
        <v>3.3228077110822656</v>
      </c>
      <c r="AQ22" s="8">
        <v>368.27484043566722</v>
      </c>
      <c r="AR22" s="8">
        <v>1233.105618280289</v>
      </c>
      <c r="AS22" s="8">
        <v>1352.8459299166225</v>
      </c>
      <c r="AT22" s="8">
        <v>746.66509652088371</v>
      </c>
      <c r="AU22" s="8">
        <v>642.63094560073148</v>
      </c>
      <c r="AV22" s="8">
        <v>76.603398864394308</v>
      </c>
      <c r="AW22" s="87">
        <v>20156.615144323216</v>
      </c>
      <c r="AX22" s="87">
        <v>2934.4119098237429</v>
      </c>
      <c r="AY22" s="9">
        <v>59.289970169512657</v>
      </c>
    </row>
    <row r="23" spans="2:51" x14ac:dyDescent="0.35">
      <c r="B23" s="12">
        <f t="shared" si="3"/>
        <v>2037</v>
      </c>
      <c r="C23" s="92">
        <v>7.1399999999999991E-2</v>
      </c>
      <c r="D23" s="115">
        <f t="shared" si="8"/>
        <v>1.6000000000000458E-3</v>
      </c>
      <c r="E23" s="116">
        <f t="shared" si="8"/>
        <v>2.813063687973294E-3</v>
      </c>
      <c r="F23" s="116">
        <f t="shared" si="8"/>
        <v>2.813063687973294E-3</v>
      </c>
      <c r="G23" s="116">
        <f t="shared" si="8"/>
        <v>-9.2192934668744453E-4</v>
      </c>
      <c r="H23" s="116">
        <f t="shared" si="8"/>
        <v>-0.14139701125719428</v>
      </c>
      <c r="I23" s="116">
        <f t="shared" si="8"/>
        <v>0</v>
      </c>
      <c r="J23" s="116">
        <f t="shared" si="8"/>
        <v>-0.17766497461928932</v>
      </c>
      <c r="K23" s="116">
        <f t="shared" si="8"/>
        <v>-6.6453531598512972E-2</v>
      </c>
      <c r="L23" s="116">
        <f t="shared" si="8"/>
        <v>-5.5915195495720549E-2</v>
      </c>
      <c r="M23" s="116">
        <f t="shared" si="8"/>
        <v>-6.0000000000001164E-3</v>
      </c>
      <c r="N23" s="116">
        <f t="shared" si="8"/>
        <v>-3.8502585174000181E-2</v>
      </c>
      <c r="O23" s="116">
        <f t="shared" si="8"/>
        <v>-0.13220074719249453</v>
      </c>
      <c r="P23" s="116">
        <f t="shared" si="8"/>
        <v>-5.9740404774252576E-2</v>
      </c>
      <c r="Q23" s="116">
        <f t="shared" si="8"/>
        <v>-1.0642429880414861E-2</v>
      </c>
      <c r="R23" s="116">
        <f t="shared" si="8"/>
        <v>2.813063687973294E-3</v>
      </c>
      <c r="S23" s="116">
        <f t="shared" si="7"/>
        <v>2.813063687973294E-3</v>
      </c>
      <c r="T23" s="117">
        <f t="shared" si="7"/>
        <v>-1.6452931670222215E-3</v>
      </c>
      <c r="U23" s="116">
        <f t="shared" si="7"/>
        <v>-1.6452931670224435E-3</v>
      </c>
      <c r="V23" s="116">
        <f t="shared" si="7"/>
        <v>-1.6452931670223325E-3</v>
      </c>
      <c r="W23" s="116">
        <f t="shared" si="7"/>
        <v>3.2857644229347116E-3</v>
      </c>
      <c r="X23" s="116">
        <f t="shared" si="7"/>
        <v>-4.3394017033304699E-4</v>
      </c>
      <c r="Y23" s="116">
        <f t="shared" si="7"/>
        <v>1.0650979841527741E-2</v>
      </c>
      <c r="Z23" s="112">
        <f t="shared" si="5"/>
        <v>0.72461173825806968</v>
      </c>
      <c r="AA23" s="113">
        <f t="shared" si="1"/>
        <v>0.11587719344066866</v>
      </c>
      <c r="AB23" s="113">
        <f t="shared" si="6"/>
        <v>0.12686342906494497</v>
      </c>
      <c r="AC23" s="114">
        <f t="shared" si="2"/>
        <v>7.1622734638364643E-3</v>
      </c>
      <c r="AD23" s="98">
        <v>31956.401423384075</v>
      </c>
      <c r="AE23" s="8">
        <v>22290.786631191248</v>
      </c>
      <c r="AF23" s="8">
        <v>865.19695267973862</v>
      </c>
      <c r="AG23" s="8">
        <v>1907.2799999999997</v>
      </c>
      <c r="AH23" s="8">
        <v>4.1252035559308871</v>
      </c>
      <c r="AI23" s="8">
        <v>2146.818665146392</v>
      </c>
      <c r="AJ23" s="8">
        <v>0.15293106193730452</v>
      </c>
      <c r="AK23" s="8">
        <v>62.186161451073005</v>
      </c>
      <c r="AL23" s="8">
        <v>21.462466036795693</v>
      </c>
      <c r="AM23" s="8">
        <v>24.647351601683681</v>
      </c>
      <c r="AN23" s="8">
        <v>94.732777838901455</v>
      </c>
      <c r="AO23" s="8">
        <v>18.449292534652361</v>
      </c>
      <c r="AP23" s="8">
        <v>3.1243018334352035</v>
      </c>
      <c r="AQ23" s="8">
        <v>364.35550126960965</v>
      </c>
      <c r="AR23" s="8">
        <v>1236.5744229185091</v>
      </c>
      <c r="AS23" s="8">
        <v>1356.6515716774934</v>
      </c>
      <c r="AT23" s="8">
        <v>745.43661353952393</v>
      </c>
      <c r="AU23" s="8">
        <v>641.57362929701742</v>
      </c>
      <c r="AV23" s="8">
        <v>76.477363815672035</v>
      </c>
      <c r="AW23" s="87">
        <v>20222.845033251218</v>
      </c>
      <c r="AX23" s="87">
        <v>2933.1385506197666</v>
      </c>
      <c r="AY23" s="9">
        <v>59.921466446592916</v>
      </c>
    </row>
    <row r="24" spans="2:51" x14ac:dyDescent="0.35">
      <c r="B24" s="12">
        <f t="shared" si="3"/>
        <v>2038</v>
      </c>
      <c r="C24" s="92">
        <v>7.0900000000000005E-2</v>
      </c>
      <c r="D24" s="115">
        <f t="shared" si="8"/>
        <v>1.7000000000000348E-3</v>
      </c>
      <c r="E24" s="116">
        <f t="shared" si="8"/>
        <v>2.8356100010913377E-3</v>
      </c>
      <c r="F24" s="116">
        <f t="shared" si="8"/>
        <v>2.8356100010915597E-3</v>
      </c>
      <c r="G24" s="116">
        <f t="shared" si="8"/>
        <v>-7.2354347552516796E-4</v>
      </c>
      <c r="H24" s="116">
        <f t="shared" si="8"/>
        <v>-0.15119233173782132</v>
      </c>
      <c r="I24" s="116">
        <f t="shared" si="8"/>
        <v>0</v>
      </c>
      <c r="J24" s="116">
        <f t="shared" si="8"/>
        <v>-0.16049382716049376</v>
      </c>
      <c r="K24" s="116">
        <f t="shared" si="8"/>
        <v>-6.6485083066532891E-2</v>
      </c>
      <c r="L24" s="116">
        <f t="shared" si="8"/>
        <v>-5.7257895939836989E-2</v>
      </c>
      <c r="M24" s="116">
        <f t="shared" si="8"/>
        <v>-6.0000000000000053E-3</v>
      </c>
      <c r="N24" s="116">
        <f t="shared" si="8"/>
        <v>-4.1484866957056221E-2</v>
      </c>
      <c r="O24" s="116">
        <f t="shared" si="8"/>
        <v>-0.14779793547385933</v>
      </c>
      <c r="P24" s="116">
        <f t="shared" si="8"/>
        <v>-7.0211384865448534E-2</v>
      </c>
      <c r="Q24" s="116">
        <f t="shared" si="8"/>
        <v>-1.028856670327194E-2</v>
      </c>
      <c r="R24" s="116">
        <f t="shared" si="8"/>
        <v>2.8356100010913377E-3</v>
      </c>
      <c r="S24" s="116">
        <f t="shared" si="7"/>
        <v>2.8356100010913377E-3</v>
      </c>
      <c r="T24" s="117">
        <f t="shared" si="7"/>
        <v>-5.451521197494813E-4</v>
      </c>
      <c r="U24" s="116">
        <f t="shared" si="7"/>
        <v>-5.4515211974937028E-4</v>
      </c>
      <c r="V24" s="116">
        <f t="shared" si="7"/>
        <v>-5.4515211974937028E-4</v>
      </c>
      <c r="W24" s="116">
        <f t="shared" si="7"/>
        <v>3.296260635028192E-3</v>
      </c>
      <c r="X24" s="116">
        <f t="shared" si="7"/>
        <v>-3.4039625425619224E-4</v>
      </c>
      <c r="Y24" s="116">
        <f t="shared" si="7"/>
        <v>7.5006532276851168E-3</v>
      </c>
      <c r="Z24" s="112">
        <f t="shared" si="5"/>
        <v>0.72543321807924777</v>
      </c>
      <c r="AA24" s="113">
        <f t="shared" si="1"/>
        <v>0.11578045007649691</v>
      </c>
      <c r="AB24" s="113">
        <f t="shared" si="6"/>
        <v>0.12660501670049837</v>
      </c>
      <c r="AC24" s="114">
        <f t="shared" si="2"/>
        <v>6.7428928671033573E-3</v>
      </c>
      <c r="AD24" s="98">
        <v>32010.727305803826</v>
      </c>
      <c r="AE24" s="8">
        <v>22353.994608694848</v>
      </c>
      <c r="AF24" s="8">
        <v>867.65031381167114</v>
      </c>
      <c r="AG24" s="8">
        <v>1905.9</v>
      </c>
      <c r="AH24" s="8">
        <v>3.5015044114165441</v>
      </c>
      <c r="AI24" s="8">
        <v>2146.818665146392</v>
      </c>
      <c r="AJ24" s="8">
        <v>0.128386570515268</v>
      </c>
      <c r="AK24" s="8">
        <v>58.051709341409591</v>
      </c>
      <c r="AL24" s="8">
        <v>20.233570389848559</v>
      </c>
      <c r="AM24" s="8">
        <v>24.499467492073578</v>
      </c>
      <c r="AN24" s="8">
        <v>90.802801153782269</v>
      </c>
      <c r="AO24" s="8">
        <v>15.722525187077457</v>
      </c>
      <c r="AP24" s="8">
        <v>2.9049402749720579</v>
      </c>
      <c r="AQ24" s="8">
        <v>360.60680539109319</v>
      </c>
      <c r="AR24" s="8">
        <v>1240.0808657192306</v>
      </c>
      <c r="AS24" s="8">
        <v>1360.4985064421385</v>
      </c>
      <c r="AT24" s="8">
        <v>745.03023718951397</v>
      </c>
      <c r="AU24" s="8">
        <v>641.22387407303086</v>
      </c>
      <c r="AV24" s="8">
        <v>76.435672018675078</v>
      </c>
      <c r="AW24" s="87">
        <v>20289.504801262599</v>
      </c>
      <c r="AX24" s="87">
        <v>2932.1401212439214</v>
      </c>
      <c r="AY24" s="9">
        <v>60.370916587303185</v>
      </c>
    </row>
    <row r="25" spans="2:51" x14ac:dyDescent="0.35">
      <c r="B25" s="12">
        <f t="shared" si="3"/>
        <v>2039</v>
      </c>
      <c r="C25" s="92">
        <v>7.0499999999999993E-2</v>
      </c>
      <c r="D25" s="115">
        <f t="shared" si="8"/>
        <v>1.9000000000000128E-3</v>
      </c>
      <c r="E25" s="116">
        <f t="shared" si="8"/>
        <v>3.0052435765615115E-3</v>
      </c>
      <c r="F25" s="116">
        <f t="shared" si="8"/>
        <v>3.0052435765617336E-3</v>
      </c>
      <c r="G25" s="116">
        <f t="shared" si="8"/>
        <v>-5.6666141980188378E-4</v>
      </c>
      <c r="H25" s="116">
        <f t="shared" si="8"/>
        <v>-0.16876350548197538</v>
      </c>
      <c r="I25" s="116">
        <f t="shared" si="8"/>
        <v>0</v>
      </c>
      <c r="J25" s="116">
        <f t="shared" si="8"/>
        <v>-0.16176470588235303</v>
      </c>
      <c r="K25" s="116">
        <f t="shared" si="8"/>
        <v>-6.7210401487876714E-2</v>
      </c>
      <c r="L25" s="116">
        <f t="shared" si="8"/>
        <v>-5.6266456785271535E-2</v>
      </c>
      <c r="M25" s="116">
        <f t="shared" si="8"/>
        <v>-6.0000000000000053E-3</v>
      </c>
      <c r="N25" s="116">
        <f t="shared" si="8"/>
        <v>-4.3340796128082948E-2</v>
      </c>
      <c r="O25" s="116">
        <f t="shared" si="8"/>
        <v>-0.1800691257221515</v>
      </c>
      <c r="P25" s="116">
        <f t="shared" si="8"/>
        <v>-7.6118766780905123E-2</v>
      </c>
      <c r="Q25" s="116">
        <f t="shared" si="8"/>
        <v>-1.003234794911867E-2</v>
      </c>
      <c r="R25" s="116">
        <f t="shared" si="8"/>
        <v>3.0052435765617336E-3</v>
      </c>
      <c r="S25" s="116">
        <f t="shared" si="7"/>
        <v>3.0052435765617336E-3</v>
      </c>
      <c r="T25" s="117">
        <f t="shared" si="7"/>
        <v>2.8179231069680455E-4</v>
      </c>
      <c r="U25" s="116">
        <f t="shared" si="7"/>
        <v>2.8179231069702659E-4</v>
      </c>
      <c r="V25" s="116">
        <f t="shared" si="7"/>
        <v>2.8179231069636046E-4</v>
      </c>
      <c r="W25" s="116">
        <f t="shared" si="7"/>
        <v>3.4780582100599755E-3</v>
      </c>
      <c r="X25" s="116">
        <f t="shared" si="7"/>
        <v>-2.6648777999016549E-4</v>
      </c>
      <c r="Y25" s="116">
        <f t="shared" si="7"/>
        <v>4.3503266138427144E-3</v>
      </c>
      <c r="Z25" s="112">
        <f t="shared" si="5"/>
        <v>0.72623347798992399</v>
      </c>
      <c r="AA25" s="113">
        <f t="shared" si="1"/>
        <v>0.11569831416236634</v>
      </c>
      <c r="AB25" s="113">
        <f t="shared" si="6"/>
        <v>0.12633124863824952</v>
      </c>
      <c r="AC25" s="114">
        <f t="shared" si="2"/>
        <v>6.3314168023444022E-3</v>
      </c>
      <c r="AD25" s="98">
        <v>32071.547687684855</v>
      </c>
      <c r="AE25" s="8">
        <v>22421.17380740312</v>
      </c>
      <c r="AF25" s="8">
        <v>870.25781434395537</v>
      </c>
      <c r="AG25" s="8">
        <v>1904.8199999999997</v>
      </c>
      <c r="AH25" s="8">
        <v>2.910578252485287</v>
      </c>
      <c r="AI25" s="8">
        <v>2146.818665146392</v>
      </c>
      <c r="AJ25" s="8">
        <v>0.1076181546966217</v>
      </c>
      <c r="AK25" s="8">
        <v>54.150030649515926</v>
      </c>
      <c r="AL25" s="8">
        <v>19.095099075896396</v>
      </c>
      <c r="AM25" s="8">
        <v>24.352470687121137</v>
      </c>
      <c r="AN25" s="8">
        <v>86.867335461117335</v>
      </c>
      <c r="AO25" s="8">
        <v>12.891383822495913</v>
      </c>
      <c r="AP25" s="8">
        <v>2.6838198036690013</v>
      </c>
      <c r="AQ25" s="8">
        <v>356.9890724465896</v>
      </c>
      <c r="AR25" s="8">
        <v>1243.8076107753504</v>
      </c>
      <c r="AS25" s="8">
        <v>1364.5871358395457</v>
      </c>
      <c r="AT25" s="8">
        <v>745.24018098159058</v>
      </c>
      <c r="AU25" s="8">
        <v>641.40456603018004</v>
      </c>
      <c r="AV25" s="8">
        <v>76.45721100331285</v>
      </c>
      <c r="AW25" s="87">
        <v>20360.072880014683</v>
      </c>
      <c r="AX25" s="87">
        <v>2931.3587417323911</v>
      </c>
      <c r="AY25" s="9">
        <v>60.633549792435005</v>
      </c>
    </row>
    <row r="26" spans="2:51" x14ac:dyDescent="0.35">
      <c r="B26" s="12">
        <f t="shared" si="3"/>
        <v>2040</v>
      </c>
      <c r="C26" s="92">
        <v>7.0000000000000007E-2</v>
      </c>
      <c r="D26" s="115">
        <f t="shared" si="8"/>
        <v>1.2000000000000899E-3</v>
      </c>
      <c r="E26" s="116">
        <f t="shared" si="8"/>
        <v>2.0899004543746269E-3</v>
      </c>
      <c r="F26" s="116">
        <f t="shared" si="8"/>
        <v>2.0899004543746269E-3</v>
      </c>
      <c r="G26" s="116">
        <f t="shared" si="8"/>
        <v>-5.0398462846890091E-4</v>
      </c>
      <c r="H26" s="116">
        <f t="shared" si="8"/>
        <v>-0.19173754031404988</v>
      </c>
      <c r="I26" s="116">
        <f t="shared" si="8"/>
        <v>0</v>
      </c>
      <c r="J26" s="116">
        <f t="shared" si="8"/>
        <v>-0.14912280701754388</v>
      </c>
      <c r="K26" s="116">
        <f t="shared" si="8"/>
        <v>-7.0150728031023624E-2</v>
      </c>
      <c r="L26" s="116">
        <f t="shared" si="8"/>
        <v>-5.5925137343613263E-2</v>
      </c>
      <c r="M26" s="116">
        <f t="shared" si="8"/>
        <v>-5.9999999999997833E-3</v>
      </c>
      <c r="N26" s="116">
        <f t="shared" si="8"/>
        <v>-4.4999182072380517E-2</v>
      </c>
      <c r="O26" s="116">
        <f t="shared" si="8"/>
        <v>-0.22485442391356258</v>
      </c>
      <c r="P26" s="116">
        <f t="shared" si="8"/>
        <v>-8.8850349085779268E-2</v>
      </c>
      <c r="Q26" s="116">
        <f t="shared" si="8"/>
        <v>-9.7203259578223511E-3</v>
      </c>
      <c r="R26" s="116">
        <f t="shared" si="8"/>
        <v>2.0899004543748489E-3</v>
      </c>
      <c r="S26" s="116">
        <f t="shared" si="7"/>
        <v>2.0899004543746269E-3</v>
      </c>
      <c r="T26" s="117">
        <f t="shared" si="7"/>
        <v>8.3258721246459721E-4</v>
      </c>
      <c r="U26" s="116">
        <f t="shared" si="7"/>
        <v>8.3258721246437517E-4</v>
      </c>
      <c r="V26" s="116">
        <f t="shared" si="7"/>
        <v>8.3258721246481926E-4</v>
      </c>
      <c r="W26" s="116">
        <f t="shared" si="7"/>
        <v>2.4249094483150824E-3</v>
      </c>
      <c r="X26" s="116">
        <f t="shared" si="7"/>
        <v>-2.3694116858397063E-4</v>
      </c>
      <c r="Y26" s="116">
        <f t="shared" si="7"/>
        <v>1.2000000000000899E-3</v>
      </c>
      <c r="Z26" s="112">
        <f t="shared" si="5"/>
        <v>0.72687897889088804</v>
      </c>
      <c r="AA26" s="113">
        <f t="shared" si="1"/>
        <v>0.11564066750391656</v>
      </c>
      <c r="AB26" s="113">
        <f t="shared" si="6"/>
        <v>0.1261499356417983</v>
      </c>
      <c r="AC26" s="114">
        <f t="shared" si="2"/>
        <v>5.93040313131329E-3</v>
      </c>
      <c r="AD26" s="98">
        <v>32110.033544910082</v>
      </c>
      <c r="AE26" s="8">
        <v>22468.031828730826</v>
      </c>
      <c r="AF26" s="8">
        <v>872.07656654557593</v>
      </c>
      <c r="AG26" s="8">
        <v>1903.8599999999997</v>
      </c>
      <c r="AH26" s="8">
        <v>2.3525111374621925</v>
      </c>
      <c r="AI26" s="8">
        <v>2146.818665146392</v>
      </c>
      <c r="AJ26" s="8">
        <v>9.1569833382213195E-2</v>
      </c>
      <c r="AK26" s="8">
        <v>50.351366576550141</v>
      </c>
      <c r="AL26" s="8">
        <v>18.027203037486988</v>
      </c>
      <c r="AM26" s="8">
        <v>24.206355862998414</v>
      </c>
      <c r="AN26" s="8">
        <v>82.958376416559958</v>
      </c>
      <c r="AO26" s="8">
        <v>9.9926991396399742</v>
      </c>
      <c r="AP26" s="8">
        <v>2.445361477229683</v>
      </c>
      <c r="AQ26" s="8">
        <v>353.51902229902811</v>
      </c>
      <c r="AR26" s="8">
        <v>1246.4070448662646</v>
      </c>
      <c r="AS26" s="8">
        <v>1367.4389871147705</v>
      </c>
      <c r="AT26" s="8">
        <v>745.86065842649066</v>
      </c>
      <c r="AU26" s="8">
        <v>641.93859126987309</v>
      </c>
      <c r="AV26" s="8">
        <v>76.520868299494936</v>
      </c>
      <c r="AW26" s="87">
        <v>20409.444213109815</v>
      </c>
      <c r="AX26" s="87">
        <v>2930.6641821665862</v>
      </c>
      <c r="AY26" s="9">
        <v>60.706310052185934</v>
      </c>
    </row>
    <row r="27" spans="2:51" x14ac:dyDescent="0.35">
      <c r="B27" s="12">
        <f t="shared" si="3"/>
        <v>2041</v>
      </c>
      <c r="C27" s="92">
        <v>7.0000000000000007E-2</v>
      </c>
      <c r="D27" s="115">
        <f t="shared" si="8"/>
        <v>2.9999999999996696E-4</v>
      </c>
      <c r="E27" s="116">
        <f t="shared" si="8"/>
        <v>9.3819608519285502E-4</v>
      </c>
      <c r="F27" s="116">
        <f t="shared" si="8"/>
        <v>9.3819608519285502E-4</v>
      </c>
      <c r="G27" s="116">
        <f t="shared" si="8"/>
        <v>-3.46664145472797E-4</v>
      </c>
      <c r="H27" s="116">
        <f t="shared" si="8"/>
        <v>-0.21783090500231694</v>
      </c>
      <c r="I27" s="116">
        <f t="shared" si="8"/>
        <v>0</v>
      </c>
      <c r="J27" s="116">
        <f t="shared" si="8"/>
        <v>-0.14432989690721654</v>
      </c>
      <c r="K27" s="116">
        <f t="shared" si="8"/>
        <v>-7.6623453268546027E-2</v>
      </c>
      <c r="L27" s="116">
        <f t="shared" si="8"/>
        <v>-5.5683846030696205E-2</v>
      </c>
      <c r="M27" s="116">
        <f t="shared" si="8"/>
        <v>-6.0000000000000053E-3</v>
      </c>
      <c r="N27" s="116">
        <f t="shared" si="8"/>
        <v>-4.7128417256026345E-2</v>
      </c>
      <c r="O27" s="116">
        <f t="shared" si="8"/>
        <v>-0.28852056267189186</v>
      </c>
      <c r="P27" s="116">
        <f t="shared" si="8"/>
        <v>-0.10624873099556398</v>
      </c>
      <c r="Q27" s="116">
        <f t="shared" si="8"/>
        <v>-9.4185332912409825E-3</v>
      </c>
      <c r="R27" s="116">
        <f t="shared" si="8"/>
        <v>9.3819608519241093E-4</v>
      </c>
      <c r="S27" s="116">
        <f t="shared" si="7"/>
        <v>9.3819608519285502E-4</v>
      </c>
      <c r="T27" s="117">
        <f t="shared" si="7"/>
        <v>1.2067348625144358E-3</v>
      </c>
      <c r="U27" s="116">
        <f t="shared" si="7"/>
        <v>1.2067348625142138E-3</v>
      </c>
      <c r="V27" s="116">
        <f t="shared" si="7"/>
        <v>1.2067348625146579E-3</v>
      </c>
      <c r="W27" s="116">
        <f t="shared" si="7"/>
        <v>1.0963114816984199E-3</v>
      </c>
      <c r="X27" s="116">
        <f t="shared" si="7"/>
        <v>-1.6293565956704281E-4</v>
      </c>
      <c r="Y27" s="116">
        <f t="shared" si="7"/>
        <v>2.9999999999974492E-4</v>
      </c>
      <c r="Z27" s="112">
        <f t="shared" si="5"/>
        <v>0.72734273108396719</v>
      </c>
      <c r="AA27" s="113">
        <f t="shared" si="1"/>
        <v>0.11560669323401086</v>
      </c>
      <c r="AB27" s="113">
        <f t="shared" si="6"/>
        <v>0.12609155385267437</v>
      </c>
      <c r="AC27" s="114">
        <f t="shared" si="2"/>
        <v>5.5367949369601538E-3</v>
      </c>
      <c r="AD27" s="98">
        <v>32119.666554973555</v>
      </c>
      <c r="AE27" s="8">
        <v>22489.111248234527</v>
      </c>
      <c r="AF27" s="8">
        <v>872.89474536629734</v>
      </c>
      <c r="AG27" s="8">
        <v>1903.1999999999998</v>
      </c>
      <c r="AH27" s="8">
        <v>1.8400615073607731</v>
      </c>
      <c r="AI27" s="8">
        <v>2146.818665146392</v>
      </c>
      <c r="AJ27" s="8">
        <v>7.8353568770347368E-2</v>
      </c>
      <c r="AK27" s="8">
        <v>46.493270992664421</v>
      </c>
      <c r="AL27" s="8">
        <v>17.023379039183464</v>
      </c>
      <c r="AM27" s="8">
        <v>24.061117727820424</v>
      </c>
      <c r="AN27" s="8">
        <v>79.048679437917826</v>
      </c>
      <c r="AO27" s="8">
        <v>7.1095999612601197</v>
      </c>
      <c r="AP27" s="8">
        <v>2.1855449234485915</v>
      </c>
      <c r="AQ27" s="8">
        <v>350.18939161841774</v>
      </c>
      <c r="AR27" s="8">
        <v>1247.5764190763146</v>
      </c>
      <c r="AS27" s="8">
        <v>1368.7219130192218</v>
      </c>
      <c r="AT27" s="8">
        <v>746.76071448559185</v>
      </c>
      <c r="AU27" s="8">
        <v>642.71324094755175</v>
      </c>
      <c r="AV27" s="8">
        <v>76.613208698981822</v>
      </c>
      <c r="AW27" s="87">
        <v>20431.819321135728</v>
      </c>
      <c r="AX27" s="87">
        <v>2930.1866724650954</v>
      </c>
      <c r="AY27" s="9">
        <v>60.72452194520158</v>
      </c>
    </row>
    <row r="28" spans="2:51" x14ac:dyDescent="0.35">
      <c r="B28" s="12">
        <f t="shared" si="3"/>
        <v>2042</v>
      </c>
      <c r="C28" s="92">
        <v>7.0000000000000007E-2</v>
      </c>
      <c r="D28" s="115">
        <f t="shared" si="8"/>
        <v>0</v>
      </c>
      <c r="E28" s="116">
        <f t="shared" si="8"/>
        <v>5.4891219756258991E-4</v>
      </c>
      <c r="F28" s="116">
        <f t="shared" si="8"/>
        <v>5.4891219756281195E-4</v>
      </c>
      <c r="G28" s="116">
        <f t="shared" si="8"/>
        <v>-2.6271542664990655E-4</v>
      </c>
      <c r="H28" s="116">
        <f t="shared" si="8"/>
        <v>-0.24372869985449586</v>
      </c>
      <c r="I28" s="116">
        <f t="shared" si="8"/>
        <v>0</v>
      </c>
      <c r="J28" s="116">
        <f t="shared" si="8"/>
        <v>-0.15662650602409656</v>
      </c>
      <c r="K28" s="116">
        <f t="shared" si="8"/>
        <v>-8.2683539988921417E-2</v>
      </c>
      <c r="L28" s="116">
        <f t="shared" si="8"/>
        <v>-5.7885134436529984E-2</v>
      </c>
      <c r="M28" s="116">
        <f t="shared" si="8"/>
        <v>-6.0000000000000053E-3</v>
      </c>
      <c r="N28" s="116">
        <f t="shared" si="8"/>
        <v>-4.8050292633839531E-2</v>
      </c>
      <c r="O28" s="116">
        <f t="shared" si="8"/>
        <v>-0.43978113759544812</v>
      </c>
      <c r="P28" s="116">
        <f t="shared" si="8"/>
        <v>-0.12037414714081807</v>
      </c>
      <c r="Q28" s="116">
        <f t="shared" si="8"/>
        <v>-9.1036153570210887E-3</v>
      </c>
      <c r="R28" s="116">
        <f t="shared" si="8"/>
        <v>5.4891219756281195E-4</v>
      </c>
      <c r="S28" s="116">
        <f t="shared" si="7"/>
        <v>5.4891219756281195E-4</v>
      </c>
      <c r="T28" s="117">
        <f t="shared" si="7"/>
        <v>1.3625514088282387E-3</v>
      </c>
      <c r="U28" s="116">
        <f t="shared" si="7"/>
        <v>1.3625514088280166E-3</v>
      </c>
      <c r="V28" s="116">
        <f t="shared" si="7"/>
        <v>1.3625514088282387E-3</v>
      </c>
      <c r="W28" s="116">
        <f t="shared" si="7"/>
        <v>6.4533850931414172E-4</v>
      </c>
      <c r="X28" s="116">
        <f t="shared" si="7"/>
        <v>-1.2345622115361721E-4</v>
      </c>
      <c r="Y28" s="116">
        <f t="shared" si="7"/>
        <v>0</v>
      </c>
      <c r="Z28" s="112">
        <f t="shared" si="5"/>
        <v>0.72774197838086774</v>
      </c>
      <c r="AA28" s="113">
        <f t="shared" si="1"/>
        <v>0.11558382962203606</v>
      </c>
      <c r="AB28" s="113">
        <f t="shared" si="6"/>
        <v>0.12607598706591636</v>
      </c>
      <c r="AC28" s="114">
        <f t="shared" si="2"/>
        <v>5.14380185313657E-3</v>
      </c>
      <c r="AD28" s="98">
        <v>32119.666554973555</v>
      </c>
      <c r="AE28" s="8">
        <v>22501.455795711026</v>
      </c>
      <c r="AF28" s="8">
        <v>873.3738879392173</v>
      </c>
      <c r="AG28" s="8">
        <v>1902.6999999999998</v>
      </c>
      <c r="AH28" s="8">
        <v>1.3915857085194281</v>
      </c>
      <c r="AI28" s="8">
        <v>2146.818665146392</v>
      </c>
      <c r="AJ28" s="8">
        <v>6.6081323059329095E-2</v>
      </c>
      <c r="AK28" s="8">
        <v>42.64904276132669</v>
      </c>
      <c r="AL28" s="8">
        <v>16.037978454936322</v>
      </c>
      <c r="AM28" s="8">
        <v>23.9167510214535</v>
      </c>
      <c r="AN28" s="8">
        <v>75.250367258607298</v>
      </c>
      <c r="AO28" s="8">
        <v>3.9829320024485901</v>
      </c>
      <c r="AP28" s="8">
        <v>1.9224618172505228</v>
      </c>
      <c r="AQ28" s="8">
        <v>347.00140209501444</v>
      </c>
      <c r="AR28" s="8">
        <v>1248.2612289901374</v>
      </c>
      <c r="AS28" s="8">
        <v>1369.4732211723494</v>
      </c>
      <c r="AT28" s="8">
        <v>747.77821434917178</v>
      </c>
      <c r="AU28" s="8">
        <v>643.58897077947722</v>
      </c>
      <c r="AV28" s="8">
        <v>76.717598134429466</v>
      </c>
      <c r="AW28" s="87">
        <v>20445.004760959007</v>
      </c>
      <c r="AX28" s="87">
        <v>2929.824922691238</v>
      </c>
      <c r="AY28" s="9">
        <v>60.72452194520158</v>
      </c>
    </row>
    <row r="29" spans="2:51" x14ac:dyDescent="0.35">
      <c r="B29" s="12">
        <f t="shared" si="3"/>
        <v>2043</v>
      </c>
      <c r="C29" s="92">
        <v>7.0000000000000007E-2</v>
      </c>
      <c r="D29" s="115">
        <f t="shared" si="8"/>
        <v>-9.0000000000012292E-4</v>
      </c>
      <c r="E29" s="116">
        <f t="shared" si="8"/>
        <v>-4.4871709686267192E-4</v>
      </c>
      <c r="F29" s="116">
        <f t="shared" si="8"/>
        <v>-4.4871709686267192E-4</v>
      </c>
      <c r="G29" s="116">
        <f t="shared" si="8"/>
        <v>-1.0677185052819782E-3</v>
      </c>
      <c r="H29" s="116">
        <f t="shared" si="8"/>
        <v>-0.27248358914676118</v>
      </c>
      <c r="I29" s="116">
        <f t="shared" si="8"/>
        <v>-9.0000000000023395E-4</v>
      </c>
      <c r="J29" s="116">
        <f t="shared" si="8"/>
        <v>-0.17142857142857149</v>
      </c>
      <c r="K29" s="116">
        <f t="shared" si="8"/>
        <v>-8.6490001625751933E-2</v>
      </c>
      <c r="L29" s="116">
        <f t="shared" si="8"/>
        <v>-5.8487037065247605E-2</v>
      </c>
      <c r="M29" s="116">
        <f t="shared" si="8"/>
        <v>-6.0000000000001164E-3</v>
      </c>
      <c r="N29" s="116">
        <f t="shared" si="8"/>
        <v>-5.0388900365617828E-2</v>
      </c>
      <c r="O29" s="116">
        <f t="shared" si="8"/>
        <v>-0.78076819795952579</v>
      </c>
      <c r="P29" s="116">
        <f t="shared" si="8"/>
        <v>-0.13606276300202602</v>
      </c>
      <c r="Q29" s="116">
        <f t="shared" si="8"/>
        <v>-8.8060170387123105E-3</v>
      </c>
      <c r="R29" s="116">
        <f t="shared" si="8"/>
        <v>-4.4871709686256089E-4</v>
      </c>
      <c r="S29" s="116">
        <f t="shared" si="7"/>
        <v>-4.4871709686244987E-4</v>
      </c>
      <c r="T29" s="117">
        <f t="shared" si="7"/>
        <v>1.4593792217754142E-3</v>
      </c>
      <c r="U29" s="116">
        <f t="shared" si="7"/>
        <v>1.4593792217758583E-3</v>
      </c>
      <c r="V29" s="116">
        <f t="shared" si="7"/>
        <v>1.4593792217756363E-3</v>
      </c>
      <c r="W29" s="116">
        <f t="shared" si="7"/>
        <v>-3.7275420795068737E-4</v>
      </c>
      <c r="X29" s="116">
        <f t="shared" si="7"/>
        <v>-9.7880393359994766E-4</v>
      </c>
      <c r="Y29" s="116">
        <f t="shared" si="7"/>
        <v>-9.0000000000012292E-4</v>
      </c>
      <c r="Z29" s="112">
        <f t="shared" si="5"/>
        <v>0.72807069173562555</v>
      </c>
      <c r="AA29" s="113">
        <f t="shared" si="1"/>
        <v>0.11559013150437036</v>
      </c>
      <c r="AB29" s="113">
        <f t="shared" si="6"/>
        <v>0.12606604283239289</v>
      </c>
      <c r="AC29" s="114">
        <f t="shared" si="2"/>
        <v>4.7644043897976402E-3</v>
      </c>
      <c r="AD29" s="98">
        <v>32090.758855074077</v>
      </c>
      <c r="AE29" s="8">
        <v>22491.35900779119</v>
      </c>
      <c r="AF29" s="8">
        <v>872.98199014374552</v>
      </c>
      <c r="AG29" s="8">
        <v>1900.6684519999999</v>
      </c>
      <c r="AH29" s="8">
        <v>1.0124014400567156</v>
      </c>
      <c r="AI29" s="8">
        <v>2144.8865283477598</v>
      </c>
      <c r="AJ29" s="8">
        <v>5.4753096249158389E-2</v>
      </c>
      <c r="AK29" s="8">
        <v>38.96032698356278</v>
      </c>
      <c r="AL29" s="8">
        <v>15.099964614590819</v>
      </c>
      <c r="AM29" s="8">
        <v>23.773250515324776</v>
      </c>
      <c r="AN29" s="8">
        <v>71.458584000337183</v>
      </c>
      <c r="AO29" s="8">
        <v>0.87318536030147909</v>
      </c>
      <c r="AP29" s="8">
        <v>1.6608863506295206</v>
      </c>
      <c r="AQ29" s="8">
        <v>343.94570183570869</v>
      </c>
      <c r="AR29" s="8">
        <v>1247.7011128353388</v>
      </c>
      <c r="AS29" s="8">
        <v>1368.8587151243141</v>
      </c>
      <c r="AT29" s="8">
        <v>748.86950633768924</v>
      </c>
      <c r="AU29" s="8">
        <v>644.52821115079689</v>
      </c>
      <c r="AV29" s="8">
        <v>76.829558203091381</v>
      </c>
      <c r="AW29" s="87">
        <v>20437.383799402789</v>
      </c>
      <c r="AX29" s="87">
        <v>2926.9571985321486</v>
      </c>
      <c r="AY29" s="9">
        <v>60.669869875450892</v>
      </c>
    </row>
    <row r="30" spans="2:51" x14ac:dyDescent="0.35">
      <c r="B30" s="12">
        <f t="shared" si="3"/>
        <v>2044</v>
      </c>
      <c r="C30" s="92">
        <v>7.0000000000000007E-2</v>
      </c>
      <c r="D30" s="115">
        <f t="shared" si="8"/>
        <v>-1.2999999999999678E-3</v>
      </c>
      <c r="E30" s="116">
        <f t="shared" si="8"/>
        <v>-9.5517446385062765E-4</v>
      </c>
      <c r="F30" s="116">
        <f t="shared" si="8"/>
        <v>-9.5517446385073868E-4</v>
      </c>
      <c r="G30" s="116">
        <f t="shared" si="8"/>
        <v>-1.4573877862208429E-3</v>
      </c>
      <c r="H30" s="116">
        <f t="shared" si="8"/>
        <v>-0.29213321846854745</v>
      </c>
      <c r="I30" s="116">
        <f t="shared" si="8"/>
        <v>-1.2999999999997458E-3</v>
      </c>
      <c r="J30" s="116">
        <f t="shared" si="8"/>
        <v>-0.15517241379310343</v>
      </c>
      <c r="K30" s="116">
        <f t="shared" si="8"/>
        <v>-8.8882109170416612E-2</v>
      </c>
      <c r="L30" s="116">
        <f t="shared" si="8"/>
        <v>-6.0306008853265647E-2</v>
      </c>
      <c r="M30" s="116">
        <f t="shared" si="8"/>
        <v>-5.9999999999998943E-3</v>
      </c>
      <c r="N30" s="116">
        <f t="shared" si="8"/>
        <v>-5.3438605083130142E-2</v>
      </c>
      <c r="O30" s="116">
        <f t="shared" si="8"/>
        <v>-1</v>
      </c>
      <c r="P30" s="116">
        <f t="shared" si="8"/>
        <v>-0.15991210881216777</v>
      </c>
      <c r="Q30" s="116">
        <f t="shared" si="8"/>
        <v>-8.5114938396305684E-3</v>
      </c>
      <c r="R30" s="116">
        <f t="shared" si="8"/>
        <v>-9.5517446385073868E-4</v>
      </c>
      <c r="S30" s="116">
        <f t="shared" si="7"/>
        <v>-9.5517446385062765E-4</v>
      </c>
      <c r="T30" s="117">
        <f t="shared" si="7"/>
        <v>9.8954386607696954E-4</v>
      </c>
      <c r="U30" s="116">
        <f t="shared" si="7"/>
        <v>9.8954386607696954E-4</v>
      </c>
      <c r="V30" s="116">
        <f t="shared" si="7"/>
        <v>9.8954386607719158E-4</v>
      </c>
      <c r="W30" s="116">
        <f t="shared" si="7"/>
        <v>-8.9520011982491265E-4</v>
      </c>
      <c r="X30" s="116">
        <f t="shared" si="7"/>
        <v>-1.3739433777202326E-3</v>
      </c>
      <c r="Y30" s="116">
        <f t="shared" si="7"/>
        <v>-1.2999999999998568E-3</v>
      </c>
      <c r="Z30" s="112">
        <f t="shared" si="5"/>
        <v>0.72832207590167375</v>
      </c>
      <c r="AA30" s="113">
        <f t="shared" si="1"/>
        <v>0.11559438947642248</v>
      </c>
      <c r="AB30" s="113">
        <f t="shared" si="6"/>
        <v>0.12605670894932203</v>
      </c>
      <c r="AC30" s="114">
        <f t="shared" si="2"/>
        <v>4.4655170274331153E-3</v>
      </c>
      <c r="AD30" s="98">
        <v>32049.040868562483</v>
      </c>
      <c r="AE30" s="8">
        <v>22469.875836009651</v>
      </c>
      <c r="AF30" s="8">
        <v>872.14814003935862</v>
      </c>
      <c r="AG30" s="8">
        <v>1897.8984410123999</v>
      </c>
      <c r="AH30" s="8">
        <v>0.71664534899075505</v>
      </c>
      <c r="AI30" s="8">
        <v>2142.0981758609082</v>
      </c>
      <c r="AJ30" s="8">
        <v>4.6256926141530368E-2</v>
      </c>
      <c r="AK30" s="8">
        <v>35.497450947294624</v>
      </c>
      <c r="AL30" s="8">
        <v>14.189346014859307</v>
      </c>
      <c r="AM30" s="8">
        <v>23.63061101223283</v>
      </c>
      <c r="AN30" s="8">
        <v>67.639936950143479</v>
      </c>
      <c r="AO30" s="8">
        <v>0</v>
      </c>
      <c r="AP30" s="8">
        <v>1.3952905118030086</v>
      </c>
      <c r="AQ30" s="8">
        <v>341.01821011336665</v>
      </c>
      <c r="AR30" s="8">
        <v>1246.5093405938403</v>
      </c>
      <c r="AS30" s="8">
        <v>1367.551216235008</v>
      </c>
      <c r="AT30" s="8">
        <v>749.61054556417787</v>
      </c>
      <c r="AU30" s="8">
        <v>645.16600008865476</v>
      </c>
      <c r="AV30" s="8">
        <v>76.905584421144667</v>
      </c>
      <c r="AW30" s="87">
        <v>20419.088250976656</v>
      </c>
      <c r="AX30" s="87">
        <v>2922.9357250723547</v>
      </c>
      <c r="AY30" s="9">
        <v>60.590999044612815</v>
      </c>
    </row>
    <row r="31" spans="2:51" x14ac:dyDescent="0.35">
      <c r="B31" s="12">
        <f t="shared" si="3"/>
        <v>2045</v>
      </c>
      <c r="C31" s="92">
        <v>7.0000000000000007E-2</v>
      </c>
      <c r="D31" s="115">
        <f t="shared" si="8"/>
        <v>-1.7000000000000348E-3</v>
      </c>
      <c r="E31" s="116">
        <f t="shared" si="8"/>
        <v>-1.430451628148921E-3</v>
      </c>
      <c r="F31" s="116">
        <f t="shared" si="8"/>
        <v>-1.430451628148921E-3</v>
      </c>
      <c r="G31" s="116">
        <f t="shared" si="8"/>
        <v>-1.783981311410443E-3</v>
      </c>
      <c r="H31" s="116">
        <f t="shared" si="8"/>
        <v>-0.30360265365613137</v>
      </c>
      <c r="I31" s="116">
        <f t="shared" si="8"/>
        <v>-1.7000000000001458E-3</v>
      </c>
      <c r="J31" s="116">
        <f t="shared" si="8"/>
        <v>-0.18367346938775519</v>
      </c>
      <c r="K31" s="116">
        <f t="shared" si="8"/>
        <v>-9.1776655412004415E-2</v>
      </c>
      <c r="L31" s="116">
        <f t="shared" si="8"/>
        <v>-6.5128389893455596E-2</v>
      </c>
      <c r="M31" s="116">
        <f t="shared" si="8"/>
        <v>-6.0000000000002274E-3</v>
      </c>
      <c r="N31" s="116">
        <f t="shared" si="8"/>
        <v>-5.7007172688364527E-2</v>
      </c>
      <c r="O31" s="116"/>
      <c r="P31" s="116">
        <f t="shared" si="8"/>
        <v>-0.18891094757259475</v>
      </c>
      <c r="Q31" s="116">
        <f t="shared" si="8"/>
        <v>-8.1991773816920688E-3</v>
      </c>
      <c r="R31" s="116">
        <f t="shared" si="8"/>
        <v>-1.430451628149032E-3</v>
      </c>
      <c r="S31" s="116">
        <f t="shared" si="7"/>
        <v>-1.43045162814881E-3</v>
      </c>
      <c r="T31" s="117">
        <f t="shared" si="7"/>
        <v>8.6794121847311168E-4</v>
      </c>
      <c r="U31" s="116">
        <f t="shared" si="7"/>
        <v>8.6794121847311168E-4</v>
      </c>
      <c r="V31" s="116">
        <f t="shared" si="7"/>
        <v>8.6794121847311168E-4</v>
      </c>
      <c r="W31" s="116">
        <f t="shared" si="7"/>
        <v>-1.3862190110736083E-3</v>
      </c>
      <c r="X31" s="116">
        <f t="shared" si="7"/>
        <v>-1.739452508285444E-3</v>
      </c>
      <c r="Y31" s="116">
        <f t="shared" si="7"/>
        <v>-1.7000000000001458E-3</v>
      </c>
      <c r="Z31" s="112">
        <f t="shared" si="5"/>
        <v>0.7285187282403921</v>
      </c>
      <c r="AA31" s="113">
        <f t="shared" si="1"/>
        <v>0.11560730522769885</v>
      </c>
      <c r="AB31" s="113">
        <f t="shared" si="6"/>
        <v>0.12605172722703992</v>
      </c>
      <c r="AC31" s="114">
        <f t="shared" si="2"/>
        <v>4.2021574652872668E-3</v>
      </c>
      <c r="AD31" s="98">
        <v>31994.557499085924</v>
      </c>
      <c r="AE31" s="8">
        <v>22437.733765535726</v>
      </c>
      <c r="AF31" s="8">
        <v>870.90057431245225</v>
      </c>
      <c r="AG31" s="8">
        <v>1894.5126256626788</v>
      </c>
      <c r="AH31" s="8">
        <v>0.49906991930683742</v>
      </c>
      <c r="AI31" s="8">
        <v>2138.4566089619443</v>
      </c>
      <c r="AJ31" s="8">
        <v>3.7760756033902339E-2</v>
      </c>
      <c r="AK31" s="8">
        <v>32.239613623700237</v>
      </c>
      <c r="AL31" s="8">
        <v>13.2652167552704</v>
      </c>
      <c r="AM31" s="8">
        <v>23.488827346159429</v>
      </c>
      <c r="AN31" s="8">
        <v>63.783975383796559</v>
      </c>
      <c r="AO31" s="8">
        <v>0</v>
      </c>
      <c r="AP31" s="8">
        <v>1.1317048590792516</v>
      </c>
      <c r="AQ31" s="8">
        <v>338.22214131826001</v>
      </c>
      <c r="AR31" s="8">
        <v>1244.7262692780848</v>
      </c>
      <c r="AS31" s="8">
        <v>1365.5950003711678</v>
      </c>
      <c r="AT31" s="8">
        <v>750.2611634544752</v>
      </c>
      <c r="AU31" s="8">
        <v>645.72596625288907</v>
      </c>
      <c r="AV31" s="8">
        <v>76.972333947794539</v>
      </c>
      <c r="AW31" s="87">
        <v>20390.782922654362</v>
      </c>
      <c r="AX31" s="87">
        <v>2917.8514171938205</v>
      </c>
      <c r="AY31" s="9">
        <v>60.487994346236967</v>
      </c>
    </row>
    <row r="32" spans="2:51" x14ac:dyDescent="0.35">
      <c r="B32" s="12">
        <f t="shared" si="3"/>
        <v>2046</v>
      </c>
      <c r="C32" s="92">
        <v>7.0000000000000007E-2</v>
      </c>
      <c r="D32" s="115">
        <f t="shared" si="8"/>
        <v>-2.7000000000000357E-3</v>
      </c>
      <c r="E32" s="116">
        <f t="shared" si="8"/>
        <v>-2.4858416443346298E-3</v>
      </c>
      <c r="F32" s="116">
        <f t="shared" si="8"/>
        <v>-2.4858416443348519E-3</v>
      </c>
      <c r="G32" s="116">
        <f t="shared" si="8"/>
        <v>-2.7313853807015009E-3</v>
      </c>
      <c r="H32" s="116">
        <f t="shared" si="8"/>
        <v>-0.32312038741171867</v>
      </c>
      <c r="I32" s="116">
        <f t="shared" si="8"/>
        <v>-2.6999999999998137E-3</v>
      </c>
      <c r="J32" s="116">
        <f t="shared" si="8"/>
        <v>-0.22500000000000009</v>
      </c>
      <c r="K32" s="116">
        <f t="shared" si="8"/>
        <v>-9.9852525500798595E-2</v>
      </c>
      <c r="L32" s="116">
        <f t="shared" si="8"/>
        <v>-7.2763150390569908E-2</v>
      </c>
      <c r="M32" s="116">
        <f t="shared" si="8"/>
        <v>-6.0000000000000053E-3</v>
      </c>
      <c r="N32" s="116">
        <f t="shared" si="8"/>
        <v>-6.140147023708864E-2</v>
      </c>
      <c r="O32" s="116"/>
      <c r="P32" s="116">
        <f t="shared" si="8"/>
        <v>-0.22802556591577705</v>
      </c>
      <c r="Q32" s="116">
        <f t="shared" si="8"/>
        <v>-7.897414522307411E-3</v>
      </c>
      <c r="R32" s="116">
        <f t="shared" si="8"/>
        <v>-2.4858416443346298E-3</v>
      </c>
      <c r="S32" s="116">
        <f t="shared" si="7"/>
        <v>-2.4858416443347409E-3</v>
      </c>
      <c r="T32" s="117">
        <f t="shared" si="7"/>
        <v>3.9065043297092927E-4</v>
      </c>
      <c r="U32" s="116">
        <f t="shared" si="7"/>
        <v>3.9065043297070723E-4</v>
      </c>
      <c r="V32" s="116">
        <f t="shared" si="7"/>
        <v>3.9065043297070723E-4</v>
      </c>
      <c r="W32" s="116">
        <f t="shared" si="7"/>
        <v>-2.453086573221519E-3</v>
      </c>
      <c r="X32" s="116">
        <f t="shared" si="7"/>
        <v>-2.7147434796899184E-3</v>
      </c>
      <c r="Y32" s="116">
        <f t="shared" si="7"/>
        <v>-2.6999999999999247E-3</v>
      </c>
      <c r="Z32" s="112">
        <f t="shared" si="5"/>
        <v>0.72867516900336349</v>
      </c>
      <c r="AA32" s="113">
        <f t="shared" si="1"/>
        <v>0.11564240396117317</v>
      </c>
      <c r="AB32" s="113">
        <f t="shared" si="6"/>
        <v>0.12604986375458407</v>
      </c>
      <c r="AC32" s="114">
        <f t="shared" si="2"/>
        <v>3.9418292520522948E-3</v>
      </c>
      <c r="AD32" s="98">
        <v>31908.172193838393</v>
      </c>
      <c r="AE32" s="8">
        <v>22381.957112536864</v>
      </c>
      <c r="AF32" s="8">
        <v>868.73565339675122</v>
      </c>
      <c r="AG32" s="8">
        <v>1889.3379815733895</v>
      </c>
      <c r="AH32" s="8">
        <v>0.33781025363487693</v>
      </c>
      <c r="AI32" s="8">
        <v>2132.6827761177474</v>
      </c>
      <c r="AJ32" s="8">
        <v>2.926458592627431E-2</v>
      </c>
      <c r="AK32" s="8">
        <v>29.020406782203814</v>
      </c>
      <c r="AL32" s="8">
        <v>12.299997793543152</v>
      </c>
      <c r="AM32" s="8">
        <v>23.347894382082472</v>
      </c>
      <c r="AN32" s="8">
        <v>59.867545517665178</v>
      </c>
      <c r="AO32" s="8">
        <v>0</v>
      </c>
      <c r="AP32" s="8">
        <v>0.87364721813807045</v>
      </c>
      <c r="AQ32" s="8">
        <v>335.55106086764727</v>
      </c>
      <c r="AR32" s="8">
        <v>1241.6320768821161</v>
      </c>
      <c r="AS32" s="8">
        <v>1362.2003474499497</v>
      </c>
      <c r="AT32" s="8">
        <v>750.55425330281992</v>
      </c>
      <c r="AU32" s="8">
        <v>645.97821938118625</v>
      </c>
      <c r="AV32" s="8">
        <v>77.00240322337801</v>
      </c>
      <c r="AW32" s="87">
        <v>20340.762566849324</v>
      </c>
      <c r="AX32" s="87">
        <v>2909.9301990842896</v>
      </c>
      <c r="AY32" s="9">
        <v>60.324676761502133</v>
      </c>
    </row>
    <row r="33" spans="2:51" x14ac:dyDescent="0.35">
      <c r="B33" s="12">
        <f t="shared" si="3"/>
        <v>2047</v>
      </c>
      <c r="C33" s="92">
        <v>7.0000000000000007E-2</v>
      </c>
      <c r="D33" s="115">
        <f t="shared" si="8"/>
        <v>-2.8000000000001357E-3</v>
      </c>
      <c r="E33" s="116">
        <f t="shared" si="8"/>
        <v>-2.5618421131685665E-3</v>
      </c>
      <c r="F33" s="116">
        <f t="shared" si="8"/>
        <v>-2.5618421131685665E-3</v>
      </c>
      <c r="G33" s="116">
        <f t="shared" si="8"/>
        <v>-2.8103782384047982E-3</v>
      </c>
      <c r="H33" s="116">
        <f t="shared" si="8"/>
        <v>-0.34424981406051225</v>
      </c>
      <c r="I33" s="116">
        <f t="shared" si="8"/>
        <v>-2.8000000000002467E-3</v>
      </c>
      <c r="J33" s="116">
        <f t="shared" si="8"/>
        <v>-0.19354838709677413</v>
      </c>
      <c r="K33" s="116">
        <f t="shared" si="8"/>
        <v>-0.11215782647279693</v>
      </c>
      <c r="L33" s="116">
        <f t="shared" si="8"/>
        <v>-7.6424251227210638E-2</v>
      </c>
      <c r="M33" s="116">
        <f t="shared" si="8"/>
        <v>-6.0000000000001164E-3</v>
      </c>
      <c r="N33" s="116">
        <f t="shared" si="8"/>
        <v>-6.6822229770430397E-2</v>
      </c>
      <c r="O33" s="116"/>
      <c r="P33" s="116">
        <f t="shared" si="8"/>
        <v>-0.28416273586876517</v>
      </c>
      <c r="Q33" s="116">
        <f t="shared" si="8"/>
        <v>-7.5946988081269096E-3</v>
      </c>
      <c r="R33" s="116">
        <f t="shared" si="8"/>
        <v>-2.5618421131685665E-3</v>
      </c>
      <c r="S33" s="116">
        <f t="shared" si="8"/>
        <v>-2.5618421131684554E-3</v>
      </c>
      <c r="T33" s="117">
        <f t="shared" ref="T33:Y56" si="9">AT33/AT32-1</f>
        <v>-2.2017433930399122E-4</v>
      </c>
      <c r="U33" s="116">
        <f t="shared" si="9"/>
        <v>-2.201743393038802E-4</v>
      </c>
      <c r="V33" s="116">
        <f t="shared" si="9"/>
        <v>-2.2017433930399122E-4</v>
      </c>
      <c r="W33" s="116">
        <f t="shared" si="9"/>
        <v>-2.5270740358237509E-3</v>
      </c>
      <c r="X33" s="116">
        <f t="shared" si="9"/>
        <v>-2.8048751613136691E-3</v>
      </c>
      <c r="Y33" s="116">
        <f t="shared" si="9"/>
        <v>-2.7999999999999137E-3</v>
      </c>
      <c r="Z33" s="112">
        <f t="shared" si="5"/>
        <v>0.72884919601743947</v>
      </c>
      <c r="AA33" s="113">
        <f t="shared" si="1"/>
        <v>0.11567218368906222</v>
      </c>
      <c r="AB33" s="113">
        <f t="shared" si="6"/>
        <v>0.12604924751569582</v>
      </c>
      <c r="AC33" s="114">
        <f t="shared" si="2"/>
        <v>3.6792962448144928E-3</v>
      </c>
      <c r="AD33" s="98">
        <v>31818.829311695641</v>
      </c>
      <c r="AE33" s="8">
        <v>22324.618072230835</v>
      </c>
      <c r="AF33" s="8">
        <v>866.51008981466839</v>
      </c>
      <c r="AG33" s="8">
        <v>1884.028227224984</v>
      </c>
      <c r="AH33" s="8">
        <v>0.22151913663333606</v>
      </c>
      <c r="AI33" s="8">
        <v>2126.7112643446171</v>
      </c>
      <c r="AJ33" s="8">
        <v>2.3600472521188961E-2</v>
      </c>
      <c r="AK33" s="8">
        <v>25.765541034155419</v>
      </c>
      <c r="AL33" s="8">
        <v>11.359979672075275</v>
      </c>
      <c r="AM33" s="8">
        <v>23.207807015789975</v>
      </c>
      <c r="AN33" s="8">
        <v>55.867062635292058</v>
      </c>
      <c r="AO33" s="8">
        <v>0</v>
      </c>
      <c r="AP33" s="8">
        <v>0.62538923444782046</v>
      </c>
      <c r="AQ33" s="8">
        <v>333.00265162561004</v>
      </c>
      <c r="AR33" s="8">
        <v>1238.4512115384985</v>
      </c>
      <c r="AS33" s="8">
        <v>1358.7106052332797</v>
      </c>
      <c r="AT33" s="8">
        <v>750.38900051598716</v>
      </c>
      <c r="AU33" s="8">
        <v>645.83599155352931</v>
      </c>
      <c r="AV33" s="8">
        <v>76.985449270123482</v>
      </c>
      <c r="AW33" s="87">
        <v>20289.359953897783</v>
      </c>
      <c r="AX33" s="87">
        <v>2901.7682081477215</v>
      </c>
      <c r="AY33" s="9">
        <v>60.155767666569929</v>
      </c>
    </row>
    <row r="34" spans="2:51" x14ac:dyDescent="0.35">
      <c r="B34" s="12">
        <f t="shared" si="3"/>
        <v>2048</v>
      </c>
      <c r="C34" s="92">
        <v>7.0000000000000007E-2</v>
      </c>
      <c r="D34" s="115">
        <f t="shared" ref="D34:S51" si="10">AD34/AD33-1</f>
        <v>-3.1999999999999806E-3</v>
      </c>
      <c r="E34" s="116">
        <f t="shared" si="10"/>
        <v>-2.9585837784448232E-3</v>
      </c>
      <c r="F34" s="116">
        <f t="shared" si="10"/>
        <v>-2.9585837784448232E-3</v>
      </c>
      <c r="G34" s="116">
        <f t="shared" si="10"/>
        <v>-3.1997961813977627E-3</v>
      </c>
      <c r="H34" s="116">
        <f t="shared" si="10"/>
        <v>-0.37485385611548017</v>
      </c>
      <c r="I34" s="116">
        <f t="shared" si="10"/>
        <v>-3.1999999999999806E-3</v>
      </c>
      <c r="J34" s="116">
        <f t="shared" si="10"/>
        <v>-0.19999999999999996</v>
      </c>
      <c r="K34" s="116">
        <f t="shared" si="10"/>
        <v>-0.1261340919575582</v>
      </c>
      <c r="L34" s="116">
        <f t="shared" si="10"/>
        <v>-8.2779573113613836E-2</v>
      </c>
      <c r="M34" s="116">
        <f t="shared" si="10"/>
        <v>-5.9999999999997833E-3</v>
      </c>
      <c r="N34" s="116">
        <f t="shared" si="10"/>
        <v>-7.4212113767069932E-2</v>
      </c>
      <c r="O34" s="116"/>
      <c r="P34" s="116">
        <f t="shared" si="10"/>
        <v>-0.43352817041769864</v>
      </c>
      <c r="Q34" s="116">
        <f t="shared" si="10"/>
        <v>-7.2937988160860501E-3</v>
      </c>
      <c r="R34" s="116">
        <f t="shared" si="10"/>
        <v>-2.9585837784448232E-3</v>
      </c>
      <c r="S34" s="116">
        <f t="shared" si="10"/>
        <v>-2.9585837784448232E-3</v>
      </c>
      <c r="T34" s="117">
        <f t="shared" si="9"/>
        <v>-7.7424251657898235E-4</v>
      </c>
      <c r="U34" s="116">
        <f t="shared" si="9"/>
        <v>-7.7424251657909338E-4</v>
      </c>
      <c r="V34" s="116">
        <f t="shared" si="9"/>
        <v>-7.7424251657887133E-4</v>
      </c>
      <c r="W34" s="116">
        <f t="shared" si="9"/>
        <v>-2.9240703145207991E-3</v>
      </c>
      <c r="X34" s="116">
        <f t="shared" si="9"/>
        <v>-3.1999042570575176E-3</v>
      </c>
      <c r="Y34" s="116">
        <f t="shared" si="9"/>
        <v>-3.1999999999999806E-3</v>
      </c>
      <c r="Z34" s="112">
        <f t="shared" si="5"/>
        <v>0.72902571690326001</v>
      </c>
      <c r="AA34" s="113">
        <f t="shared" si="1"/>
        <v>0.11570636134002212</v>
      </c>
      <c r="AB34" s="113">
        <f t="shared" si="6"/>
        <v>0.12604925962276428</v>
      </c>
      <c r="AC34" s="114">
        <f t="shared" si="2"/>
        <v>3.4125686541079765E-3</v>
      </c>
      <c r="AD34" s="98">
        <v>31717.009057898216</v>
      </c>
      <c r="AE34" s="8">
        <v>22258.568819342356</v>
      </c>
      <c r="AF34" s="8">
        <v>863.94644711908393</v>
      </c>
      <c r="AG34" s="8">
        <v>1877.9997208978639</v>
      </c>
      <c r="AH34" s="8">
        <v>0.13848183406295811</v>
      </c>
      <c r="AI34" s="8">
        <v>2119.9057882987145</v>
      </c>
      <c r="AJ34" s="8">
        <v>1.8880378016951169E-2</v>
      </c>
      <c r="AK34" s="8">
        <v>22.51562791201702</v>
      </c>
      <c r="AL34" s="8">
        <v>10.419605404241553</v>
      </c>
      <c r="AM34" s="8">
        <v>23.068560173695239</v>
      </c>
      <c r="AN34" s="8">
        <v>51.721049827169743</v>
      </c>
      <c r="AO34" s="8">
        <v>0</v>
      </c>
      <c r="AP34" s="8">
        <v>0.35426538383873168</v>
      </c>
      <c r="AQ34" s="8">
        <v>330.57379727942964</v>
      </c>
      <c r="AR34" s="8">
        <v>1234.7871498736454</v>
      </c>
      <c r="AS34" s="8">
        <v>1354.6907460770356</v>
      </c>
      <c r="AT34" s="8">
        <v>749.80801744781445</v>
      </c>
      <c r="AU34" s="8">
        <v>645.33595787013155</v>
      </c>
      <c r="AV34" s="8">
        <v>76.925843862140624</v>
      </c>
      <c r="AW34" s="87">
        <v>20230.032438755963</v>
      </c>
      <c r="AX34" s="87">
        <v>2892.4828277054753</v>
      </c>
      <c r="AY34" s="9">
        <v>59.963269210036906</v>
      </c>
    </row>
    <row r="35" spans="2:51" x14ac:dyDescent="0.35">
      <c r="B35" s="12">
        <f t="shared" si="3"/>
        <v>2049</v>
      </c>
      <c r="C35" s="92">
        <v>7.0000000000000007E-2</v>
      </c>
      <c r="D35" s="115">
        <f t="shared" si="10"/>
        <v>-3.2000000000000917E-3</v>
      </c>
      <c r="E35" s="116">
        <f t="shared" si="10"/>
        <v>-2.9280864874162704E-3</v>
      </c>
      <c r="F35" s="116">
        <f t="shared" si="10"/>
        <v>-2.9280864874160484E-3</v>
      </c>
      <c r="G35" s="116">
        <f t="shared" si="10"/>
        <v>-3.1997955271261258E-3</v>
      </c>
      <c r="H35" s="116">
        <f t="shared" si="10"/>
        <v>-0.43326323390298738</v>
      </c>
      <c r="I35" s="116">
        <f t="shared" si="10"/>
        <v>-3.2000000000002027E-3</v>
      </c>
      <c r="J35" s="116">
        <f t="shared" si="10"/>
        <v>-0.25</v>
      </c>
      <c r="K35" s="116">
        <f t="shared" si="10"/>
        <v>-0.14174475386036678</v>
      </c>
      <c r="L35" s="116">
        <f t="shared" si="10"/>
        <v>-9.3266638030139126E-2</v>
      </c>
      <c r="M35" s="116">
        <f t="shared" si="10"/>
        <v>-5.9999999999998943E-3</v>
      </c>
      <c r="N35" s="116">
        <f t="shared" si="10"/>
        <v>-8.376097243912628E-2</v>
      </c>
      <c r="O35" s="116"/>
      <c r="P35" s="116">
        <f t="shared" si="10"/>
        <v>-0.78233556413042016</v>
      </c>
      <c r="Q35" s="116">
        <f t="shared" si="10"/>
        <v>-6.9891094943899112E-3</v>
      </c>
      <c r="R35" s="116">
        <f t="shared" si="10"/>
        <v>-2.9280864874163814E-3</v>
      </c>
      <c r="S35" s="116">
        <f t="shared" si="10"/>
        <v>-2.9280864874163814E-3</v>
      </c>
      <c r="T35" s="117">
        <f t="shared" si="9"/>
        <v>-1.2544407897017162E-3</v>
      </c>
      <c r="U35" s="116">
        <f t="shared" si="9"/>
        <v>-1.2544407897014942E-3</v>
      </c>
      <c r="V35" s="116">
        <f t="shared" si="9"/>
        <v>-1.2544407897018273E-3</v>
      </c>
      <c r="W35" s="116">
        <f t="shared" si="9"/>
        <v>-2.889222123539259E-3</v>
      </c>
      <c r="X35" s="116">
        <f t="shared" si="9"/>
        <v>-3.1999039497058179E-3</v>
      </c>
      <c r="Y35" s="116">
        <f t="shared" si="9"/>
        <v>-3.1999999999999806E-3</v>
      </c>
      <c r="Z35" s="112">
        <f t="shared" si="5"/>
        <v>0.72922458522533773</v>
      </c>
      <c r="AA35" s="113">
        <f t="shared" si="1"/>
        <v>0.11573515510224816</v>
      </c>
      <c r="AB35" s="113">
        <f t="shared" si="6"/>
        <v>0.12604927176869971</v>
      </c>
      <c r="AC35" s="114">
        <f t="shared" si="2"/>
        <v>3.1396201515375261E-3</v>
      </c>
      <c r="AD35" s="98">
        <v>31615.514628912941</v>
      </c>
      <c r="AE35" s="8">
        <v>22193.393804753214</v>
      </c>
      <c r="AF35" s="8">
        <v>861.41673720142342</v>
      </c>
      <c r="AG35" s="8">
        <v>1871.9905057909907</v>
      </c>
      <c r="AH35" s="8">
        <v>7.8482746800023998E-2</v>
      </c>
      <c r="AI35" s="8">
        <v>2113.1220897761582</v>
      </c>
      <c r="AJ35" s="8">
        <v>1.4160283512713378E-2</v>
      </c>
      <c r="AK35" s="8">
        <v>19.324155775616564</v>
      </c>
      <c r="AL35" s="8">
        <v>9.4478038385872747</v>
      </c>
      <c r="AM35" s="8">
        <v>22.930148812653069</v>
      </c>
      <c r="AN35" s="8">
        <v>47.388844398073502</v>
      </c>
      <c r="AO35" s="8">
        <v>0</v>
      </c>
      <c r="AP35" s="8">
        <v>7.7110974921377681E-2</v>
      </c>
      <c r="AQ35" s="8">
        <v>328.26338081426746</v>
      </c>
      <c r="AR35" s="8">
        <v>1231.171586305265</v>
      </c>
      <c r="AS35" s="8">
        <v>1350.7240944088194</v>
      </c>
      <c r="AT35" s="8">
        <v>748.86742768628255</v>
      </c>
      <c r="AU35" s="8">
        <v>644.52642212151818</v>
      </c>
      <c r="AV35" s="8">
        <v>76.829344945817724</v>
      </c>
      <c r="AW35" s="87">
        <v>20171.583381473993</v>
      </c>
      <c r="AX35" s="87">
        <v>2883.2271604806442</v>
      </c>
      <c r="AY35" s="9">
        <v>59.771386748564787</v>
      </c>
    </row>
    <row r="36" spans="2:51" x14ac:dyDescent="0.35">
      <c r="B36" s="12">
        <f t="shared" si="3"/>
        <v>2050</v>
      </c>
      <c r="C36" s="92">
        <v>7.0000000000000007E-2</v>
      </c>
      <c r="D36" s="115">
        <f t="shared" si="10"/>
        <v>-3.7999999999999146E-3</v>
      </c>
      <c r="E36" s="116">
        <f t="shared" si="10"/>
        <v>-3.5578195688610315E-3</v>
      </c>
      <c r="F36" s="116">
        <f t="shared" si="10"/>
        <v>-3.5578195688611425E-3</v>
      </c>
      <c r="G36" s="116">
        <f t="shared" si="10"/>
        <v>-3.7997564090210822E-3</v>
      </c>
      <c r="H36" s="116">
        <f t="shared" si="10"/>
        <v>-0.49614539164886018</v>
      </c>
      <c r="I36" s="116">
        <f t="shared" si="10"/>
        <v>-3.7999999999998035E-3</v>
      </c>
      <c r="J36" s="116">
        <f t="shared" si="10"/>
        <v>-0.33333333333333337</v>
      </c>
      <c r="K36" s="116">
        <f t="shared" si="10"/>
        <v>-0.15925982879696543</v>
      </c>
      <c r="L36" s="116">
        <f t="shared" si="10"/>
        <v>-9.3444964082505022E-2</v>
      </c>
      <c r="M36" s="116">
        <f t="shared" si="10"/>
        <v>-5.9999999999998943E-3</v>
      </c>
      <c r="N36" s="116">
        <f t="shared" si="10"/>
        <v>-9.6995618228511882E-2</v>
      </c>
      <c r="O36" s="116"/>
      <c r="P36" s="116">
        <f t="shared" si="10"/>
        <v>-1</v>
      </c>
      <c r="Q36" s="116">
        <f t="shared" si="10"/>
        <v>-6.6845381633189316E-3</v>
      </c>
      <c r="R36" s="116">
        <f t="shared" si="10"/>
        <v>-3.5578195688612535E-3</v>
      </c>
      <c r="S36" s="116">
        <f t="shared" si="10"/>
        <v>-3.5578195688612535E-3</v>
      </c>
      <c r="T36" s="117">
        <f t="shared" si="9"/>
        <v>-1.655721050557224E-3</v>
      </c>
      <c r="U36" s="116">
        <f t="shared" si="9"/>
        <v>-1.6557210505570019E-3</v>
      </c>
      <c r="V36" s="116">
        <f t="shared" si="9"/>
        <v>-1.6557210505571129E-3</v>
      </c>
      <c r="W36" s="116">
        <f t="shared" si="9"/>
        <v>-3.5232198417199934E-3</v>
      </c>
      <c r="X36" s="116">
        <f t="shared" si="9"/>
        <v>-3.79988557412414E-3</v>
      </c>
      <c r="Y36" s="116">
        <f t="shared" si="9"/>
        <v>-3.7999999999999146E-3</v>
      </c>
      <c r="Z36" s="112">
        <f t="shared" si="5"/>
        <v>0.72940186280458585</v>
      </c>
      <c r="AA36" s="113">
        <f t="shared" si="1"/>
        <v>0.11577592861242826</v>
      </c>
      <c r="AB36" s="113">
        <f t="shared" si="6"/>
        <v>0.1260492862470157</v>
      </c>
      <c r="AC36" s="114">
        <f t="shared" si="2"/>
        <v>2.8717052072177902E-3</v>
      </c>
      <c r="AD36" s="98">
        <v>31495.375673323073</v>
      </c>
      <c r="AE36" s="8">
        <v>22114.433713975224</v>
      </c>
      <c r="AF36" s="8">
        <v>858.35197187686367</v>
      </c>
      <c r="AG36" s="8">
        <v>1864.8773978689849</v>
      </c>
      <c r="AH36" s="8">
        <v>3.9543893651247761E-2</v>
      </c>
      <c r="AI36" s="8">
        <v>2105.0922258350092</v>
      </c>
      <c r="AJ36" s="8">
        <v>9.4401890084755847E-3</v>
      </c>
      <c r="AK36" s="8">
        <v>16.246594035145979</v>
      </c>
      <c r="AL36" s="8">
        <v>8.5649541482319336</v>
      </c>
      <c r="AM36" s="8">
        <v>22.792567919777152</v>
      </c>
      <c r="AN36" s="8">
        <v>42.792334138547609</v>
      </c>
      <c r="AO36" s="8">
        <v>0</v>
      </c>
      <c r="AP36" s="8">
        <v>0</v>
      </c>
      <c r="AQ36" s="8">
        <v>326.0690917175944</v>
      </c>
      <c r="AR36" s="8">
        <v>1226.7912999428822</v>
      </c>
      <c r="AS36" s="8">
        <v>1345.9184617935994</v>
      </c>
      <c r="AT36" s="8">
        <v>747.62751212218575</v>
      </c>
      <c r="AU36" s="8">
        <v>643.45926615677138</v>
      </c>
      <c r="AV36" s="8">
        <v>76.702136982090423</v>
      </c>
      <c r="AW36" s="87">
        <v>20100.514458665475</v>
      </c>
      <c r="AX36" s="87">
        <v>2872.2712271866108</v>
      </c>
      <c r="AY36" s="9">
        <v>59.544255478920249</v>
      </c>
    </row>
    <row r="37" spans="2:51" x14ac:dyDescent="0.35">
      <c r="B37" s="12">
        <f t="shared" si="3"/>
        <v>2051</v>
      </c>
      <c r="C37" s="92">
        <v>7.0000000000000007E-2</v>
      </c>
      <c r="D37" s="115">
        <f t="shared" si="10"/>
        <v>-3.9000000000000146E-3</v>
      </c>
      <c r="E37" s="116">
        <f t="shared" si="10"/>
        <v>-3.6520224974622151E-3</v>
      </c>
      <c r="F37" s="116">
        <f t="shared" si="10"/>
        <v>-3.6520224974622151E-3</v>
      </c>
      <c r="G37" s="116">
        <f t="shared" si="10"/>
        <v>-3.8997490451649908E-3</v>
      </c>
      <c r="H37" s="116">
        <f t="shared" si="10"/>
        <v>-0.52469972376394125</v>
      </c>
      <c r="I37" s="116">
        <f t="shared" si="10"/>
        <v>-3.9000000000001256E-3</v>
      </c>
      <c r="J37" s="116">
        <f t="shared" si="10"/>
        <v>-0.30000000000000004</v>
      </c>
      <c r="K37" s="116">
        <f t="shared" si="10"/>
        <v>-0.18168516034629922</v>
      </c>
      <c r="L37" s="116">
        <f t="shared" si="10"/>
        <v>-9.9441053136461788E-2</v>
      </c>
      <c r="M37" s="116">
        <f t="shared" si="10"/>
        <v>-6.0000000000000053E-3</v>
      </c>
      <c r="N37" s="116">
        <f t="shared" si="10"/>
        <v>-0.1096833155472563</v>
      </c>
      <c r="O37" s="116"/>
      <c r="P37" s="116"/>
      <c r="Q37" s="116">
        <f t="shared" si="10"/>
        <v>-6.3832217475542352E-3</v>
      </c>
      <c r="R37" s="116">
        <f t="shared" si="10"/>
        <v>-3.6520224974621041E-3</v>
      </c>
      <c r="S37" s="116">
        <f t="shared" si="10"/>
        <v>-3.6520224974623261E-3</v>
      </c>
      <c r="T37" s="117">
        <f t="shared" si="9"/>
        <v>-2.0226902753776033E-3</v>
      </c>
      <c r="U37" s="116">
        <f t="shared" si="9"/>
        <v>-2.0226902753780474E-3</v>
      </c>
      <c r="V37" s="116">
        <f t="shared" si="9"/>
        <v>-2.0226902753776033E-3</v>
      </c>
      <c r="W37" s="116">
        <f t="shared" si="9"/>
        <v>-3.616604496136766E-3</v>
      </c>
      <c r="X37" s="116">
        <f t="shared" si="9"/>
        <v>-3.8998821149670571E-3</v>
      </c>
      <c r="Y37" s="116">
        <f t="shared" si="9"/>
        <v>-3.9000000000000146E-3</v>
      </c>
      <c r="Z37" s="112">
        <f t="shared" si="5"/>
        <v>0.72958344623223836</v>
      </c>
      <c r="AA37" s="113">
        <f t="shared" ref="AA37:AA56" si="11">SUM(AQ37:AT37)/AD37</f>
        <v>0.11581519226577021</v>
      </c>
      <c r="AB37" s="113">
        <f t="shared" si="6"/>
        <v>0.12604930116451818</v>
      </c>
      <c r="AC37" s="114">
        <f t="shared" ref="AC37:AC56" si="12">(AH37+SUM(AJ37:AP37))/AD37</f>
        <v>2.6069935788296202E-3</v>
      </c>
      <c r="AD37" s="98">
        <v>31372.543708197114</v>
      </c>
      <c r="AE37" s="8">
        <v>22033.671304533149</v>
      </c>
      <c r="AF37" s="8">
        <v>855.21725116482833</v>
      </c>
      <c r="AG37" s="8">
        <v>1857.6048440172956</v>
      </c>
      <c r="AH37" s="8">
        <v>1.8795223575887393E-2</v>
      </c>
      <c r="AI37" s="8">
        <v>2096.8823661542524</v>
      </c>
      <c r="AJ37" s="8">
        <v>6.6081323059329093E-3</v>
      </c>
      <c r="AK37" s="8">
        <v>13.294828992789252</v>
      </c>
      <c r="AL37" s="8">
        <v>7.713246087666243</v>
      </c>
      <c r="AM37" s="8">
        <v>22.655812512258489</v>
      </c>
      <c r="AN37" s="8">
        <v>38.098729050225664</v>
      </c>
      <c r="AO37" s="8">
        <v>0</v>
      </c>
      <c r="AP37" s="8">
        <v>0</v>
      </c>
      <c r="AQ37" s="8">
        <v>323.98772040013739</v>
      </c>
      <c r="AR37" s="8">
        <v>1222.3110305158</v>
      </c>
      <c r="AS37" s="8">
        <v>1341.0031372913793</v>
      </c>
      <c r="AT37" s="8">
        <v>746.11529322381148</v>
      </c>
      <c r="AU37" s="8">
        <v>642.15774735651416</v>
      </c>
      <c r="AV37" s="8">
        <v>76.546992315516064</v>
      </c>
      <c r="AW37" s="87">
        <v>20027.818847699604</v>
      </c>
      <c r="AX37" s="87">
        <v>2861.0697079983711</v>
      </c>
      <c r="AY37" s="9">
        <v>59.312032882552458</v>
      </c>
    </row>
    <row r="38" spans="2:51" x14ac:dyDescent="0.35">
      <c r="B38" s="12">
        <f t="shared" si="3"/>
        <v>2052</v>
      </c>
      <c r="C38" s="92">
        <v>7.0000000000000007E-2</v>
      </c>
      <c r="D38" s="115">
        <f t="shared" si="10"/>
        <v>-3.9000000000000146E-3</v>
      </c>
      <c r="E38" s="116">
        <f t="shared" si="10"/>
        <v>-3.6347400140052111E-3</v>
      </c>
      <c r="F38" s="116">
        <f t="shared" si="10"/>
        <v>-3.6347400140053221E-3</v>
      </c>
      <c r="G38" s="116">
        <f t="shared" si="10"/>
        <v>-3.9105146151309222E-3</v>
      </c>
      <c r="H38" s="116">
        <f t="shared" si="10"/>
        <v>-0.47819453017164226</v>
      </c>
      <c r="I38" s="116">
        <f t="shared" si="10"/>
        <v>-3.9000000000001256E-3</v>
      </c>
      <c r="J38" s="116">
        <f t="shared" si="10"/>
        <v>-0.4285714285714286</v>
      </c>
      <c r="K38" s="116">
        <f t="shared" si="10"/>
        <v>-0.20704812993592603</v>
      </c>
      <c r="L38" s="116">
        <f t="shared" si="10"/>
        <v>-0.10390250638180709</v>
      </c>
      <c r="M38" s="116">
        <f t="shared" si="10"/>
        <v>-5.9999999999998943E-3</v>
      </c>
      <c r="N38" s="116">
        <f t="shared" si="10"/>
        <v>-0.12298506619035188</v>
      </c>
      <c r="O38" s="116"/>
      <c r="P38" s="116"/>
      <c r="Q38" s="116">
        <f t="shared" si="10"/>
        <v>-6.0798500789750465E-3</v>
      </c>
      <c r="R38" s="116">
        <f t="shared" si="10"/>
        <v>-3.6347400140053221E-3</v>
      </c>
      <c r="S38" s="116">
        <f t="shared" si="10"/>
        <v>-3.6347400140054331E-3</v>
      </c>
      <c r="T38" s="117">
        <f t="shared" si="9"/>
        <v>-2.5226916883506201E-3</v>
      </c>
      <c r="U38" s="116">
        <f t="shared" si="9"/>
        <v>-2.5226916883506201E-3</v>
      </c>
      <c r="V38" s="116">
        <f t="shared" si="9"/>
        <v>-2.522691688350398E-3</v>
      </c>
      <c r="W38" s="116">
        <f t="shared" si="9"/>
        <v>-3.596140768140188E-3</v>
      </c>
      <c r="X38" s="116">
        <f t="shared" si="9"/>
        <v>-3.9049391991834437E-3</v>
      </c>
      <c r="Y38" s="116">
        <f t="shared" si="9"/>
        <v>-3.9000000000001256E-3</v>
      </c>
      <c r="Z38" s="112">
        <f t="shared" si="5"/>
        <v>0.72977773324632289</v>
      </c>
      <c r="AA38" s="113">
        <f t="shared" si="11"/>
        <v>0.11584723465629379</v>
      </c>
      <c r="AB38" s="113">
        <f t="shared" si="6"/>
        <v>0.12604867614433407</v>
      </c>
      <c r="AC38" s="114">
        <f t="shared" si="12"/>
        <v>2.3488047160055217E-3</v>
      </c>
      <c r="AD38" s="98">
        <v>31250.190787735144</v>
      </c>
      <c r="AE38" s="8">
        <v>21953.584637787124</v>
      </c>
      <c r="AF38" s="8">
        <v>852.10875880135188</v>
      </c>
      <c r="AG38" s="8">
        <v>1850.340653125628</v>
      </c>
      <c r="AH38" s="8">
        <v>9.8074504685449464E-3</v>
      </c>
      <c r="AI38" s="8">
        <v>2088.7045249262505</v>
      </c>
      <c r="AJ38" s="8">
        <v>3.7760756033902339E-3</v>
      </c>
      <c r="AK38" s="8">
        <v>10.542159512014306</v>
      </c>
      <c r="AL38" s="8">
        <v>6.9118204868180522</v>
      </c>
      <c r="AM38" s="8">
        <v>22.519877637184941</v>
      </c>
      <c r="AN38" s="8">
        <v>33.413154336215378</v>
      </c>
      <c r="AO38" s="8">
        <v>0</v>
      </c>
      <c r="AP38" s="8">
        <v>0</v>
      </c>
      <c r="AQ38" s="8">
        <v>322.01792363267566</v>
      </c>
      <c r="AR38" s="8">
        <v>1217.8682477036241</v>
      </c>
      <c r="AS38" s="8">
        <v>1336.1289395293595</v>
      </c>
      <c r="AT38" s="8">
        <v>744.23307437504445</v>
      </c>
      <c r="AU38" s="8">
        <v>640.5377813446479</v>
      </c>
      <c r="AV38" s="8">
        <v>76.353887854233491</v>
      </c>
      <c r="AW38" s="87">
        <v>19955.795991844465</v>
      </c>
      <c r="AX38" s="87">
        <v>2849.897404744012</v>
      </c>
      <c r="AY38" s="9">
        <v>59.080715954310499</v>
      </c>
    </row>
    <row r="39" spans="2:51" x14ac:dyDescent="0.35">
      <c r="B39" s="12">
        <f t="shared" si="3"/>
        <v>2053</v>
      </c>
      <c r="C39" s="92">
        <v>7.0000000000000007E-2</v>
      </c>
      <c r="D39" s="115">
        <f t="shared" si="10"/>
        <v>-4.0000000000000036E-3</v>
      </c>
      <c r="E39" s="116">
        <f t="shared" si="10"/>
        <v>-3.7381964183940131E-3</v>
      </c>
      <c r="F39" s="116">
        <f t="shared" si="10"/>
        <v>-3.7381964183940131E-3</v>
      </c>
      <c r="G39" s="116">
        <f t="shared" si="10"/>
        <v>-3.9997838235896754E-3</v>
      </c>
      <c r="H39" s="116">
        <f t="shared" si="10"/>
        <v>-0.45643151569597595</v>
      </c>
      <c r="I39" s="116">
        <f t="shared" si="10"/>
        <v>-4.0000000000000036E-3</v>
      </c>
      <c r="J39" s="116">
        <f t="shared" si="10"/>
        <v>-0.25</v>
      </c>
      <c r="K39" s="116">
        <f t="shared" si="10"/>
        <v>-0.22991637696138312</v>
      </c>
      <c r="L39" s="116">
        <f t="shared" si="10"/>
        <v>-0.13548830284346269</v>
      </c>
      <c r="M39" s="116">
        <f t="shared" si="10"/>
        <v>-5.9999999999998943E-3</v>
      </c>
      <c r="N39" s="116">
        <f t="shared" si="10"/>
        <v>-0.13216864785181293</v>
      </c>
      <c r="O39" s="116"/>
      <c r="P39" s="116"/>
      <c r="Q39" s="116">
        <f t="shared" si="10"/>
        <v>-5.7764815664992364E-3</v>
      </c>
      <c r="R39" s="116">
        <f t="shared" si="10"/>
        <v>-3.7381964183940131E-3</v>
      </c>
      <c r="S39" s="116">
        <f t="shared" si="10"/>
        <v>-3.738196418393791E-3</v>
      </c>
      <c r="T39" s="117">
        <f t="shared" si="9"/>
        <v>-2.9522129726997637E-3</v>
      </c>
      <c r="U39" s="116">
        <f t="shared" si="9"/>
        <v>-2.9522129726998747E-3</v>
      </c>
      <c r="V39" s="116">
        <f t="shared" si="9"/>
        <v>-2.9522129726995416E-3</v>
      </c>
      <c r="W39" s="116">
        <f t="shared" si="9"/>
        <v>-3.7008226174062298E-3</v>
      </c>
      <c r="X39" s="116">
        <f t="shared" si="9"/>
        <v>-3.9998984525484449E-3</v>
      </c>
      <c r="Y39" s="116">
        <f t="shared" si="9"/>
        <v>-4.0000000000000036E-3</v>
      </c>
      <c r="Z39" s="112">
        <f t="shared" si="5"/>
        <v>0.72996955897357207</v>
      </c>
      <c r="AA39" s="113">
        <f t="shared" si="11"/>
        <v>0.11587539141503292</v>
      </c>
      <c r="AB39" s="113">
        <f t="shared" si="6"/>
        <v>0.12604868899566121</v>
      </c>
      <c r="AC39" s="114">
        <f t="shared" si="12"/>
        <v>2.1038778672716708E-3</v>
      </c>
      <c r="AD39" s="98">
        <v>31125.190024584204</v>
      </c>
      <c r="AE39" s="8">
        <v>21871.517826323237</v>
      </c>
      <c r="AF39" s="8">
        <v>848.92340889111847</v>
      </c>
      <c r="AG39" s="8">
        <v>1842.9396905131257</v>
      </c>
      <c r="AH39" s="8">
        <v>5.3310209860737666E-3</v>
      </c>
      <c r="AI39" s="8">
        <v>2080.3497068265456</v>
      </c>
      <c r="AJ39" s="8">
        <v>2.8320567025426754E-3</v>
      </c>
      <c r="AK39" s="8">
        <v>8.118344391662994</v>
      </c>
      <c r="AL39" s="8">
        <v>5.9753496595003979</v>
      </c>
      <c r="AM39" s="8">
        <v>22.384758371361833</v>
      </c>
      <c r="AN39" s="8">
        <v>28.996982907133852</v>
      </c>
      <c r="AO39" s="8">
        <v>0</v>
      </c>
      <c r="AP39" s="8">
        <v>0</v>
      </c>
      <c r="AQ39" s="8">
        <v>320.15779303272916</v>
      </c>
      <c r="AR39" s="8">
        <v>1213.3156169819827</v>
      </c>
      <c r="AS39" s="8">
        <v>1331.1342271130986</v>
      </c>
      <c r="AT39" s="8">
        <v>742.03593983816222</v>
      </c>
      <c r="AU39" s="8">
        <v>638.6467773970578</v>
      </c>
      <c r="AV39" s="8">
        <v>76.128474915994175</v>
      </c>
      <c r="AW39" s="87">
        <v>19881.943130689502</v>
      </c>
      <c r="AX39" s="87">
        <v>2838.4981045248546</v>
      </c>
      <c r="AY39" s="9">
        <v>58.844393090493256</v>
      </c>
    </row>
    <row r="40" spans="2:51" x14ac:dyDescent="0.35">
      <c r="B40" s="12">
        <f t="shared" si="3"/>
        <v>2054</v>
      </c>
      <c r="C40" s="92">
        <v>7.0000000000000007E-2</v>
      </c>
      <c r="D40" s="115">
        <f t="shared" si="10"/>
        <v>-3.9000000000000146E-3</v>
      </c>
      <c r="E40" s="116">
        <f t="shared" si="10"/>
        <v>-3.635178207107459E-3</v>
      </c>
      <c r="F40" s="116">
        <f t="shared" si="10"/>
        <v>-3.63517820710757E-3</v>
      </c>
      <c r="G40" s="116">
        <f t="shared" si="10"/>
        <v>-3.921492835714635E-3</v>
      </c>
      <c r="H40" s="116">
        <f t="shared" si="10"/>
        <v>-0.50200591406395345</v>
      </c>
      <c r="I40" s="116">
        <f t="shared" si="10"/>
        <v>-3.9000000000001256E-3</v>
      </c>
      <c r="J40" s="116">
        <f t="shared" si="10"/>
        <v>-0.33333333333333337</v>
      </c>
      <c r="K40" s="116">
        <f t="shared" si="10"/>
        <v>-0.25195217179111762</v>
      </c>
      <c r="L40" s="116">
        <f t="shared" si="10"/>
        <v>-0.16353666608680673</v>
      </c>
      <c r="M40" s="116">
        <f t="shared" si="10"/>
        <v>-6.0000000000001164E-3</v>
      </c>
      <c r="N40" s="116">
        <f t="shared" si="10"/>
        <v>-0.14465791266967964</v>
      </c>
      <c r="O40" s="116"/>
      <c r="P40" s="116"/>
      <c r="Q40" s="116">
        <f t="shared" si="10"/>
        <v>-5.4729318868094179E-3</v>
      </c>
      <c r="R40" s="116">
        <f t="shared" si="10"/>
        <v>-3.635178207107348E-3</v>
      </c>
      <c r="S40" s="116">
        <f t="shared" si="10"/>
        <v>-3.63517820710757E-3</v>
      </c>
      <c r="T40" s="117">
        <f t="shared" si="9"/>
        <v>-3.2634927215710041E-3</v>
      </c>
      <c r="U40" s="116">
        <f t="shared" si="9"/>
        <v>-3.2634927215707821E-3</v>
      </c>
      <c r="V40" s="116">
        <f t="shared" si="9"/>
        <v>-3.2634927215710041E-3</v>
      </c>
      <c r="W40" s="116">
        <f t="shared" si="9"/>
        <v>-3.5959288254391319E-3</v>
      </c>
      <c r="X40" s="116">
        <f t="shared" si="9"/>
        <v>-3.9100961198598183E-3</v>
      </c>
      <c r="Y40" s="116">
        <f t="shared" si="9"/>
        <v>-3.8999999999999035E-3</v>
      </c>
      <c r="Z40" s="112">
        <f t="shared" si="5"/>
        <v>0.73016362768892629</v>
      </c>
      <c r="AA40" s="113">
        <f t="shared" si="11"/>
        <v>0.11589611631352172</v>
      </c>
      <c r="AB40" s="113">
        <f t="shared" si="6"/>
        <v>0.12604741141040646</v>
      </c>
      <c r="AC40" s="114">
        <f t="shared" si="12"/>
        <v>1.8748798536443794E-3</v>
      </c>
      <c r="AD40" s="98">
        <v>31003.801783488325</v>
      </c>
      <c r="AE40" s="8">
        <v>21792.010961364624</v>
      </c>
      <c r="AF40" s="8">
        <v>845.83742101561404</v>
      </c>
      <c r="AG40" s="8">
        <v>1835.7126157201244</v>
      </c>
      <c r="AH40" s="8">
        <v>2.6548169230656872E-3</v>
      </c>
      <c r="AI40" s="8">
        <v>2072.2363429699217</v>
      </c>
      <c r="AJ40" s="8">
        <v>1.8880378016951169E-3</v>
      </c>
      <c r="AK40" s="8">
        <v>6.0729098908352634</v>
      </c>
      <c r="AL40" s="8">
        <v>4.9981608974827667</v>
      </c>
      <c r="AM40" s="8">
        <v>22.25044982113366</v>
      </c>
      <c r="AN40" s="8">
        <v>24.80233988606949</v>
      </c>
      <c r="AO40" s="8">
        <v>0</v>
      </c>
      <c r="AP40" s="8">
        <v>0</v>
      </c>
      <c r="AQ40" s="8">
        <v>318.40559123842979</v>
      </c>
      <c r="AR40" s="8">
        <v>1208.9049984927867</v>
      </c>
      <c r="AS40" s="8">
        <v>1326.2953169799621</v>
      </c>
      <c r="AT40" s="8">
        <v>739.61431094935631</v>
      </c>
      <c r="AU40" s="8">
        <v>636.56255828736789</v>
      </c>
      <c r="AV40" s="8">
        <v>75.880030192201531</v>
      </c>
      <c r="AW40" s="87">
        <v>19810.449078280115</v>
      </c>
      <c r="AX40" s="87">
        <v>2827.3993041001227</v>
      </c>
      <c r="AY40" s="9">
        <v>58.614899957440336</v>
      </c>
    </row>
    <row r="41" spans="2:51" x14ac:dyDescent="0.35">
      <c r="B41" s="12">
        <f t="shared" si="3"/>
        <v>2055</v>
      </c>
      <c r="C41" s="92">
        <v>7.0000000000000007E-2</v>
      </c>
      <c r="D41" s="115">
        <f t="shared" si="10"/>
        <v>-3.6000000000000476E-3</v>
      </c>
      <c r="E41" s="116">
        <f t="shared" si="10"/>
        <v>-3.3292941076477067E-3</v>
      </c>
      <c r="F41" s="116">
        <f t="shared" si="10"/>
        <v>-3.3292941076475957E-3</v>
      </c>
      <c r="G41" s="116">
        <f t="shared" si="10"/>
        <v>-3.632567189160274E-3</v>
      </c>
      <c r="H41" s="116">
        <f t="shared" si="10"/>
        <v>-0.50213388415093874</v>
      </c>
      <c r="I41" s="116">
        <f t="shared" si="10"/>
        <v>-3.6000000000001586E-3</v>
      </c>
      <c r="J41" s="116">
        <f t="shared" si="10"/>
        <v>-0.5</v>
      </c>
      <c r="K41" s="116">
        <f t="shared" si="10"/>
        <v>-0.27630076659598768</v>
      </c>
      <c r="L41" s="116">
        <f t="shared" si="10"/>
        <v>-0.18926403621114107</v>
      </c>
      <c r="M41" s="116">
        <f t="shared" si="10"/>
        <v>-6.0000000000000053E-3</v>
      </c>
      <c r="N41" s="116">
        <f t="shared" si="10"/>
        <v>-0.15588264247466332</v>
      </c>
      <c r="O41" s="116"/>
      <c r="P41" s="116"/>
      <c r="Q41" s="116">
        <f t="shared" si="10"/>
        <v>-5.1701792065639296E-3</v>
      </c>
      <c r="R41" s="116">
        <f t="shared" si="10"/>
        <v>-3.3292941076477067E-3</v>
      </c>
      <c r="S41" s="116">
        <f t="shared" si="10"/>
        <v>-3.3292941076475957E-3</v>
      </c>
      <c r="T41" s="117">
        <f t="shared" si="9"/>
        <v>-3.5060403665392315E-3</v>
      </c>
      <c r="U41" s="116">
        <f t="shared" si="9"/>
        <v>-3.5060403665393425E-3</v>
      </c>
      <c r="V41" s="116">
        <f t="shared" si="9"/>
        <v>-3.5060403665390094E-3</v>
      </c>
      <c r="W41" s="116">
        <f t="shared" si="9"/>
        <v>-3.2884748740494851E-3</v>
      </c>
      <c r="X41" s="116">
        <f t="shared" si="9"/>
        <v>-3.6152980503666443E-3</v>
      </c>
      <c r="Y41" s="116">
        <f t="shared" si="9"/>
        <v>-3.6000000000000476E-3</v>
      </c>
      <c r="Z41" s="112">
        <f t="shared" si="5"/>
        <v>0.73036200143079366</v>
      </c>
      <c r="AA41" s="113">
        <f t="shared" si="11"/>
        <v>0.11590439781542865</v>
      </c>
      <c r="AB41" s="113">
        <f t="shared" si="6"/>
        <v>0.12604547616387057</v>
      </c>
      <c r="AC41" s="114">
        <f t="shared" si="12"/>
        <v>1.6671673548233328E-3</v>
      </c>
      <c r="AD41" s="98">
        <v>30892.188097067767</v>
      </c>
      <c r="AE41" s="8">
        <v>21719.458947677158</v>
      </c>
      <c r="AF41" s="8">
        <v>843.0213794737989</v>
      </c>
      <c r="AG41" s="8">
        <v>1829.0442663035319</v>
      </c>
      <c r="AH41" s="8">
        <v>1.3217433897770698E-3</v>
      </c>
      <c r="AI41" s="8">
        <v>2064.7762921352296</v>
      </c>
      <c r="AJ41" s="8">
        <v>9.4401890084755847E-4</v>
      </c>
      <c r="AK41" s="8">
        <v>4.3949602325291242</v>
      </c>
      <c r="AL41" s="8">
        <v>4.0521887923924789</v>
      </c>
      <c r="AM41" s="8">
        <v>22.116947122206859</v>
      </c>
      <c r="AN41" s="8">
        <v>20.936085605074236</v>
      </c>
      <c r="AO41" s="8">
        <v>0</v>
      </c>
      <c r="AP41" s="8">
        <v>0</v>
      </c>
      <c r="AQ41" s="8">
        <v>316.75937727135516</v>
      </c>
      <c r="AR41" s="8">
        <v>1204.8801982045989</v>
      </c>
      <c r="AS41" s="8">
        <v>1321.8796897961402</v>
      </c>
      <c r="AT41" s="8">
        <v>737.0211933194978</v>
      </c>
      <c r="AU41" s="8">
        <v>634.33074426218479</v>
      </c>
      <c r="AV41" s="8">
        <v>75.613991743333472</v>
      </c>
      <c r="AW41" s="87">
        <v>19745.302914242555</v>
      </c>
      <c r="AX41" s="87">
        <v>2817.1774129084015</v>
      </c>
      <c r="AY41" s="9">
        <v>58.403886317593546</v>
      </c>
    </row>
    <row r="42" spans="2:51" x14ac:dyDescent="0.35">
      <c r="B42" s="12">
        <f t="shared" si="3"/>
        <v>2056</v>
      </c>
      <c r="C42" s="92">
        <v>7.0000000000000007E-2</v>
      </c>
      <c r="D42" s="115">
        <f t="shared" si="10"/>
        <v>-4.1000000000001036E-3</v>
      </c>
      <c r="E42" s="116">
        <f t="shared" si="10"/>
        <v>-3.881948068381047E-3</v>
      </c>
      <c r="F42" s="116">
        <f t="shared" si="10"/>
        <v>-3.881948068381047E-3</v>
      </c>
      <c r="G42" s="116">
        <f t="shared" si="10"/>
        <v>-4.1000000000001036E-3</v>
      </c>
      <c r="H42" s="116">
        <f t="shared" si="10"/>
        <v>-1</v>
      </c>
      <c r="I42" s="116">
        <f t="shared" si="10"/>
        <v>-4.0999999999997705E-3</v>
      </c>
      <c r="J42" s="116">
        <f t="shared" si="10"/>
        <v>0</v>
      </c>
      <c r="K42" s="116">
        <f t="shared" si="10"/>
        <v>-0.30335812485913904</v>
      </c>
      <c r="L42" s="116">
        <f t="shared" si="10"/>
        <v>-0.28353003057259207</v>
      </c>
      <c r="M42" s="116">
        <f t="shared" si="10"/>
        <v>-6.0000000000000053E-3</v>
      </c>
      <c r="N42" s="116">
        <f t="shared" si="10"/>
        <v>-0.16479217292885129</v>
      </c>
      <c r="O42" s="116"/>
      <c r="P42" s="116"/>
      <c r="Q42" s="116">
        <f t="shared" si="10"/>
        <v>-4.8672638204383389E-3</v>
      </c>
      <c r="R42" s="116">
        <f t="shared" si="10"/>
        <v>-3.881948068381047E-3</v>
      </c>
      <c r="S42" s="116">
        <f t="shared" si="10"/>
        <v>-3.881948068381047E-3</v>
      </c>
      <c r="T42" s="117">
        <f t="shared" si="9"/>
        <v>-3.6805455668466047E-3</v>
      </c>
      <c r="U42" s="116">
        <f t="shared" si="9"/>
        <v>-3.6805455668462717E-3</v>
      </c>
      <c r="V42" s="116">
        <f t="shared" si="9"/>
        <v>-3.6805455668463827E-3</v>
      </c>
      <c r="W42" s="116">
        <f t="shared" si="9"/>
        <v>-3.8508373288158593E-3</v>
      </c>
      <c r="X42" s="116">
        <f t="shared" si="9"/>
        <v>-4.0999999999999925E-3</v>
      </c>
      <c r="Y42" s="116">
        <f t="shared" si="9"/>
        <v>-4.0999999999999925E-3</v>
      </c>
      <c r="Z42" s="112">
        <f t="shared" si="5"/>
        <v>0.73052191391718102</v>
      </c>
      <c r="AA42" s="113">
        <f t="shared" si="11"/>
        <v>0.1159244551220537</v>
      </c>
      <c r="AB42" s="113">
        <f t="shared" si="6"/>
        <v>0.1260454761638706</v>
      </c>
      <c r="AC42" s="114">
        <f t="shared" si="12"/>
        <v>1.4768527230257715E-3</v>
      </c>
      <c r="AD42" s="98">
        <v>30765.530125869787</v>
      </c>
      <c r="AE42" s="8">
        <v>21635.145135968942</v>
      </c>
      <c r="AF42" s="8">
        <v>839.74881425814669</v>
      </c>
      <c r="AG42" s="8">
        <v>1821.5451848116872</v>
      </c>
      <c r="AH42" s="8">
        <v>0</v>
      </c>
      <c r="AI42" s="8">
        <v>2056.3107093374756</v>
      </c>
      <c r="AJ42" s="8">
        <v>9.4401890084755847E-4</v>
      </c>
      <c r="AK42" s="8">
        <v>3.0617133375586034</v>
      </c>
      <c r="AL42" s="8">
        <v>2.9032715801995246</v>
      </c>
      <c r="AM42" s="8">
        <v>21.984245439473618</v>
      </c>
      <c r="AN42" s="8">
        <v>17.485982565589609</v>
      </c>
      <c r="AO42" s="8">
        <v>0</v>
      </c>
      <c r="AP42" s="8">
        <v>0</v>
      </c>
      <c r="AQ42" s="8">
        <v>315.21762581457773</v>
      </c>
      <c r="AR42" s="8">
        <v>1200.202915846548</v>
      </c>
      <c r="AS42" s="8">
        <v>1316.7482214877039</v>
      </c>
      <c r="AT42" s="8">
        <v>734.30855323375374</v>
      </c>
      <c r="AU42" s="8">
        <v>631.9960610534763</v>
      </c>
      <c r="AV42" s="8">
        <v>75.335691001230984</v>
      </c>
      <c r="AW42" s="87">
        <v>19669.266964711613</v>
      </c>
      <c r="AX42" s="87">
        <v>2805.6269855154769</v>
      </c>
      <c r="AY42" s="9">
        <v>58.16443038369141</v>
      </c>
    </row>
    <row r="43" spans="2:51" x14ac:dyDescent="0.35">
      <c r="B43" s="12">
        <f t="shared" si="3"/>
        <v>2057</v>
      </c>
      <c r="C43" s="92">
        <v>7.0000000000000007E-2</v>
      </c>
      <c r="D43" s="115">
        <f t="shared" si="10"/>
        <v>-3.9999999999998925E-3</v>
      </c>
      <c r="E43" s="116">
        <f t="shared" si="10"/>
        <v>-3.8295391486656838E-3</v>
      </c>
      <c r="F43" s="116">
        <f t="shared" si="10"/>
        <v>-3.8295391486656838E-3</v>
      </c>
      <c r="G43" s="116">
        <f t="shared" si="10"/>
        <v>-4.0000000000000036E-3</v>
      </c>
      <c r="H43" s="116"/>
      <c r="I43" s="116">
        <f t="shared" si="10"/>
        <v>-4.0000000000000036E-3</v>
      </c>
      <c r="J43" s="116">
        <f t="shared" si="10"/>
        <v>0</v>
      </c>
      <c r="K43" s="116">
        <f t="shared" si="10"/>
        <v>-0.33613717243610475</v>
      </c>
      <c r="L43" s="116">
        <f t="shared" si="10"/>
        <v>-0.17436998885536426</v>
      </c>
      <c r="M43" s="116">
        <f t="shared" si="10"/>
        <v>-6.0000000000000053E-3</v>
      </c>
      <c r="N43" s="116">
        <f t="shared" si="10"/>
        <v>-0.17370621852321522</v>
      </c>
      <c r="O43" s="116"/>
      <c r="P43" s="116"/>
      <c r="Q43" s="116">
        <f t="shared" si="10"/>
        <v>-4.5637528578896802E-3</v>
      </c>
      <c r="R43" s="116">
        <f t="shared" si="10"/>
        <v>-3.8295391486656838E-3</v>
      </c>
      <c r="S43" s="116">
        <f t="shared" si="10"/>
        <v>-3.8295391486656838E-3</v>
      </c>
      <c r="T43" s="117">
        <f t="shared" si="9"/>
        <v>-3.7054650655886645E-3</v>
      </c>
      <c r="U43" s="116">
        <f t="shared" si="9"/>
        <v>-3.7054650655887755E-3</v>
      </c>
      <c r="V43" s="116">
        <f t="shared" si="9"/>
        <v>-3.7054650655888866E-3</v>
      </c>
      <c r="W43" s="116">
        <f t="shared" si="9"/>
        <v>-3.8052245890367598E-3</v>
      </c>
      <c r="X43" s="116">
        <f t="shared" si="9"/>
        <v>-4.0000000000000036E-3</v>
      </c>
      <c r="Y43" s="116">
        <f t="shared" si="9"/>
        <v>-4.0000000000000036E-3</v>
      </c>
      <c r="Z43" s="112">
        <f t="shared" si="5"/>
        <v>0.73064693940650294</v>
      </c>
      <c r="AA43" s="113">
        <f t="shared" si="11"/>
        <v>0.11593971552202242</v>
      </c>
      <c r="AB43" s="113">
        <f t="shared" si="6"/>
        <v>0.12604547616387057</v>
      </c>
      <c r="AC43" s="114">
        <f t="shared" si="12"/>
        <v>1.3292476459840121E-3</v>
      </c>
      <c r="AD43" s="98">
        <v>30642.468005366311</v>
      </c>
      <c r="AE43" s="8">
        <v>21552.292500683685</v>
      </c>
      <c r="AF43" s="8">
        <v>836.53296329889952</v>
      </c>
      <c r="AG43" s="8">
        <v>1814.2590040724406</v>
      </c>
      <c r="AH43" s="8">
        <v>0</v>
      </c>
      <c r="AI43" s="8">
        <v>2048.0854665001257</v>
      </c>
      <c r="AJ43" s="8">
        <v>9.4401890084755847E-4</v>
      </c>
      <c r="AK43" s="8">
        <v>2.0325576734617452</v>
      </c>
      <c r="AL43" s="8">
        <v>2.3970281471160377</v>
      </c>
      <c r="AM43" s="8">
        <v>21.852339966836777</v>
      </c>
      <c r="AN43" s="8">
        <v>14.448558656958168</v>
      </c>
      <c r="AO43" s="8">
        <v>0</v>
      </c>
      <c r="AP43" s="8">
        <v>0</v>
      </c>
      <c r="AQ43" s="8">
        <v>313.77905047390925</v>
      </c>
      <c r="AR43" s="8">
        <v>1195.6066917939709</v>
      </c>
      <c r="AS43" s="8">
        <v>1311.7056826245807</v>
      </c>
      <c r="AT43" s="8">
        <v>731.58759854238315</v>
      </c>
      <c r="AU43" s="8">
        <v>629.65422172765295</v>
      </c>
      <c r="AV43" s="8">
        <v>75.056537230033925</v>
      </c>
      <c r="AW43" s="87">
        <v>19594.420986409164</v>
      </c>
      <c r="AX43" s="87">
        <v>2794.4044775734151</v>
      </c>
      <c r="AY43" s="9">
        <v>57.931772662156646</v>
      </c>
    </row>
    <row r="44" spans="2:51" x14ac:dyDescent="0.35">
      <c r="B44" s="12">
        <f t="shared" si="3"/>
        <v>2058</v>
      </c>
      <c r="C44" s="92">
        <v>7.0000000000000007E-2</v>
      </c>
      <c r="D44" s="115">
        <f t="shared" si="10"/>
        <v>-4.0000000000001146E-3</v>
      </c>
      <c r="E44" s="116">
        <f t="shared" si="10"/>
        <v>-3.8506256738568556E-3</v>
      </c>
      <c r="F44" s="116">
        <f t="shared" si="10"/>
        <v>-3.8506256738566336E-3</v>
      </c>
      <c r="G44" s="116">
        <f t="shared" si="10"/>
        <v>-4.0000000000001146E-3</v>
      </c>
      <c r="H44" s="116"/>
      <c r="I44" s="116">
        <f t="shared" si="10"/>
        <v>-4.0000000000000036E-3</v>
      </c>
      <c r="J44" s="116">
        <f t="shared" si="10"/>
        <v>-1</v>
      </c>
      <c r="K44" s="116">
        <f t="shared" si="10"/>
        <v>-0.38109161793372315</v>
      </c>
      <c r="L44" s="116">
        <f t="shared" si="10"/>
        <v>-0.19121790827755525</v>
      </c>
      <c r="M44" s="116">
        <f t="shared" si="10"/>
        <v>-5.9999999999997833E-3</v>
      </c>
      <c r="N44" s="116">
        <f t="shared" si="10"/>
        <v>-0.18327746937291267</v>
      </c>
      <c r="O44" s="116"/>
      <c r="P44" s="116"/>
      <c r="Q44" s="116">
        <f t="shared" si="10"/>
        <v>-4.2606540338104848E-3</v>
      </c>
      <c r="R44" s="116">
        <f t="shared" si="10"/>
        <v>-3.8506256738567446E-3</v>
      </c>
      <c r="S44" s="116">
        <f t="shared" si="10"/>
        <v>-3.8506256738565225E-3</v>
      </c>
      <c r="T44" s="117">
        <f t="shared" si="9"/>
        <v>-3.8613110273247875E-3</v>
      </c>
      <c r="U44" s="116">
        <f t="shared" si="9"/>
        <v>-3.8613110273247875E-3</v>
      </c>
      <c r="V44" s="116">
        <f t="shared" si="9"/>
        <v>-3.8613110273245654E-3</v>
      </c>
      <c r="W44" s="116">
        <f t="shared" si="9"/>
        <v>-3.8293230650119359E-3</v>
      </c>
      <c r="X44" s="116">
        <f t="shared" si="9"/>
        <v>-3.9999999999997815E-3</v>
      </c>
      <c r="Y44" s="116">
        <f t="shared" si="9"/>
        <v>-4.0000000000001146E-3</v>
      </c>
      <c r="Z44" s="112">
        <f t="shared" si="5"/>
        <v>0.73075651761355354</v>
      </c>
      <c r="AA44" s="113">
        <f t="shared" si="11"/>
        <v>0.11595263179886812</v>
      </c>
      <c r="AB44" s="113">
        <f t="shared" si="6"/>
        <v>0.12604547616387057</v>
      </c>
      <c r="AC44" s="114">
        <f t="shared" si="12"/>
        <v>1.2030947671160222E-3</v>
      </c>
      <c r="AD44" s="98">
        <v>30519.898133344843</v>
      </c>
      <c r="AE44" s="8">
        <v>21469.302689850079</v>
      </c>
      <c r="AF44" s="8">
        <v>833.31178799339341</v>
      </c>
      <c r="AG44" s="8">
        <v>1807.0019680561506</v>
      </c>
      <c r="AH44" s="8">
        <v>0</v>
      </c>
      <c r="AI44" s="8">
        <v>2039.8931246341251</v>
      </c>
      <c r="AJ44" s="8">
        <v>0</v>
      </c>
      <c r="AK44" s="8">
        <v>1.2579669811386045</v>
      </c>
      <c r="AL44" s="8">
        <v>1.938673438742085</v>
      </c>
      <c r="AM44" s="8">
        <v>21.721225927035761</v>
      </c>
      <c r="AN44" s="8">
        <v>11.800463390224785</v>
      </c>
      <c r="AO44" s="8">
        <v>0</v>
      </c>
      <c r="AP44" s="8">
        <v>0</v>
      </c>
      <c r="AQ44" s="8">
        <v>312.44214649678236</v>
      </c>
      <c r="AR44" s="8">
        <v>1191.0028579707141</v>
      </c>
      <c r="AS44" s="8">
        <v>1306.6547950465231</v>
      </c>
      <c r="AT44" s="8">
        <v>728.76271128067742</v>
      </c>
      <c r="AU44" s="8">
        <v>627.22293093789438</v>
      </c>
      <c r="AV44" s="8">
        <v>74.766720595154794</v>
      </c>
      <c r="AW44" s="87">
        <v>19519.387618180353</v>
      </c>
      <c r="AX44" s="87">
        <v>2783.226859663122</v>
      </c>
      <c r="AY44" s="9">
        <v>57.700045571508014</v>
      </c>
    </row>
    <row r="45" spans="2:51" x14ac:dyDescent="0.35">
      <c r="B45" s="12">
        <f t="shared" si="3"/>
        <v>2059</v>
      </c>
      <c r="C45" s="92">
        <v>7.0000000000000007E-2</v>
      </c>
      <c r="D45" s="115">
        <f t="shared" si="10"/>
        <v>-3.8999999999999035E-3</v>
      </c>
      <c r="E45" s="116">
        <f t="shared" si="10"/>
        <v>-3.7625732762660569E-3</v>
      </c>
      <c r="F45" s="116">
        <f t="shared" si="10"/>
        <v>-3.7625732762660569E-3</v>
      </c>
      <c r="G45" s="116">
        <f t="shared" si="10"/>
        <v>-3.9000000000000146E-3</v>
      </c>
      <c r="H45" s="116"/>
      <c r="I45" s="116">
        <f t="shared" si="10"/>
        <v>-3.9000000000000146E-3</v>
      </c>
      <c r="J45" s="116"/>
      <c r="K45" s="116">
        <f t="shared" si="10"/>
        <v>-0.43779527559055109</v>
      </c>
      <c r="L45" s="116">
        <f t="shared" si="10"/>
        <v>-0.19584216693004375</v>
      </c>
      <c r="M45" s="116">
        <f t="shared" si="10"/>
        <v>-5.9999999999998943E-3</v>
      </c>
      <c r="N45" s="116">
        <f t="shared" si="10"/>
        <v>-0.19689959942633628</v>
      </c>
      <c r="O45" s="116"/>
      <c r="P45" s="116"/>
      <c r="Q45" s="116">
        <f t="shared" si="10"/>
        <v>-3.9575848817021697E-3</v>
      </c>
      <c r="R45" s="116">
        <f t="shared" si="10"/>
        <v>-3.7625732762660569E-3</v>
      </c>
      <c r="S45" s="116">
        <f t="shared" si="10"/>
        <v>-3.7625732762660569E-3</v>
      </c>
      <c r="T45" s="117">
        <f t="shared" si="9"/>
        <v>-4.0131890448780183E-3</v>
      </c>
      <c r="U45" s="116">
        <f t="shared" si="9"/>
        <v>-4.0131890448781293E-3</v>
      </c>
      <c r="V45" s="116">
        <f t="shared" si="9"/>
        <v>-4.0131890448780183E-3</v>
      </c>
      <c r="W45" s="116">
        <f t="shared" si="9"/>
        <v>-3.7429778998019358E-3</v>
      </c>
      <c r="X45" s="116">
        <f t="shared" si="9"/>
        <v>-3.9000000000001256E-3</v>
      </c>
      <c r="Y45" s="116">
        <f t="shared" si="9"/>
        <v>-3.9000000000000146E-3</v>
      </c>
      <c r="Z45" s="112">
        <f t="shared" si="5"/>
        <v>0.73085733628041716</v>
      </c>
      <c r="AA45" s="113">
        <f t="shared" si="11"/>
        <v>0.11596061726128244</v>
      </c>
      <c r="AB45" s="113">
        <f t="shared" si="6"/>
        <v>0.12604547616387057</v>
      </c>
      <c r="AC45" s="114">
        <f t="shared" si="12"/>
        <v>1.0964847149694159E-3</v>
      </c>
      <c r="AD45" s="98">
        <v>30400.870530624801</v>
      </c>
      <c r="AE45" s="8">
        <v>21388.522865289182</v>
      </c>
      <c r="AF45" s="8">
        <v>830.17639132909198</v>
      </c>
      <c r="AG45" s="8">
        <v>1799.9546603807316</v>
      </c>
      <c r="AH45" s="8">
        <v>0</v>
      </c>
      <c r="AI45" s="8">
        <v>2031.9375414480519</v>
      </c>
      <c r="AJ45" s="8">
        <v>0</v>
      </c>
      <c r="AK45" s="8">
        <v>0.70723497994721551</v>
      </c>
      <c r="AL45" s="8">
        <v>1.5589994315291156</v>
      </c>
      <c r="AM45" s="8">
        <v>21.590898571473549</v>
      </c>
      <c r="AN45" s="8">
        <v>9.4769568756443778</v>
      </c>
      <c r="AO45" s="8">
        <v>0</v>
      </c>
      <c r="AP45" s="8">
        <v>0</v>
      </c>
      <c r="AQ45" s="8">
        <v>311.20563018140012</v>
      </c>
      <c r="AR45" s="8">
        <v>1186.521622445357</v>
      </c>
      <c r="AS45" s="8">
        <v>1301.7384106333761</v>
      </c>
      <c r="AT45" s="8">
        <v>725.83804875145017</v>
      </c>
      <c r="AU45" s="8">
        <v>624.7057667427581</v>
      </c>
      <c r="AV45" s="8">
        <v>74.466667611140863</v>
      </c>
      <c r="AW45" s="87">
        <v>19446.326981707836</v>
      </c>
      <c r="AX45" s="87">
        <v>2772.3722749104354</v>
      </c>
      <c r="AY45" s="9">
        <v>57.475015393779131</v>
      </c>
    </row>
    <row r="46" spans="2:51" x14ac:dyDescent="0.35">
      <c r="B46" s="12">
        <f t="shared" si="3"/>
        <v>2060</v>
      </c>
      <c r="C46" s="92">
        <v>7.0000000000000007E-2</v>
      </c>
      <c r="D46" s="115">
        <f t="shared" si="10"/>
        <v>-4.0999999999999925E-3</v>
      </c>
      <c r="E46" s="116">
        <f t="shared" si="10"/>
        <v>-3.9896764554623321E-3</v>
      </c>
      <c r="F46" s="116">
        <f t="shared" si="10"/>
        <v>-3.9896764554623321E-3</v>
      </c>
      <c r="G46" s="116">
        <f t="shared" si="10"/>
        <v>-4.0999999999998815E-3</v>
      </c>
      <c r="H46" s="116"/>
      <c r="I46" s="116">
        <f t="shared" si="10"/>
        <v>-4.0999999999999925E-3</v>
      </c>
      <c r="J46" s="116"/>
      <c r="K46" s="116">
        <f t="shared" si="10"/>
        <v>-0.50280112044817926</v>
      </c>
      <c r="L46" s="116"/>
      <c r="M46" s="116">
        <f t="shared" si="10"/>
        <v>-6.0000000000000053E-3</v>
      </c>
      <c r="N46" s="116">
        <f t="shared" si="10"/>
        <v>-0.22119708721825426</v>
      </c>
      <c r="O46" s="116"/>
      <c r="P46" s="116"/>
      <c r="Q46" s="116">
        <f t="shared" si="10"/>
        <v>-3.65451229723468E-3</v>
      </c>
      <c r="R46" s="116">
        <f t="shared" si="10"/>
        <v>-3.989676455462221E-3</v>
      </c>
      <c r="S46" s="116">
        <f t="shared" si="10"/>
        <v>-3.9896764554623321E-3</v>
      </c>
      <c r="T46" s="117">
        <f t="shared" si="9"/>
        <v>-4.2283933823422659E-3</v>
      </c>
      <c r="U46" s="116">
        <f t="shared" si="9"/>
        <v>-4.228393382342599E-3</v>
      </c>
      <c r="V46" s="116">
        <f t="shared" si="9"/>
        <v>-4.2283933823422659E-3</v>
      </c>
      <c r="W46" s="116">
        <f t="shared" si="9"/>
        <v>-3.9739481415017597E-3</v>
      </c>
      <c r="X46" s="116">
        <f t="shared" si="9"/>
        <v>-4.0999999999997705E-3</v>
      </c>
      <c r="Y46" s="116">
        <f t="shared" si="9"/>
        <v>-4.0999999999998815E-3</v>
      </c>
      <c r="Z46" s="112">
        <f t="shared" si="5"/>
        <v>0.73093829899945506</v>
      </c>
      <c r="AA46" s="113">
        <f t="shared" si="11"/>
        <v>0.11597118526059602</v>
      </c>
      <c r="AB46" s="113">
        <f t="shared" si="6"/>
        <v>0.12604547616387057</v>
      </c>
      <c r="AC46" s="114">
        <f t="shared" si="12"/>
        <v>1.0075820527508097E-3</v>
      </c>
      <c r="AD46" s="98">
        <v>30276.22696144924</v>
      </c>
      <c r="AE46" s="8">
        <v>21303.18957919642</v>
      </c>
      <c r="AF46" s="8">
        <v>826.86425612672565</v>
      </c>
      <c r="AG46" s="8">
        <v>1792.5748462731708</v>
      </c>
      <c r="AH46" s="8">
        <v>0</v>
      </c>
      <c r="AI46" s="8">
        <v>2023.6065975281149</v>
      </c>
      <c r="AJ46" s="8">
        <v>0</v>
      </c>
      <c r="AK46" s="8">
        <v>0.35163643960960994</v>
      </c>
      <c r="AL46" s="8">
        <v>1.3121116726532895</v>
      </c>
      <c r="AM46" s="8">
        <v>21.461353180044707</v>
      </c>
      <c r="AN46" s="8">
        <v>7.3806816190588345</v>
      </c>
      <c r="AO46" s="8">
        <v>0</v>
      </c>
      <c r="AP46" s="8">
        <v>0</v>
      </c>
      <c r="AQ46" s="8">
        <v>310.06832537893354</v>
      </c>
      <c r="AR46" s="8">
        <v>1181.7877850643899</v>
      </c>
      <c r="AS46" s="8">
        <v>1296.5448955453012</v>
      </c>
      <c r="AT46" s="8">
        <v>722.76891994945731</v>
      </c>
      <c r="AU46" s="8">
        <v>622.06426501275178</v>
      </c>
      <c r="AV46" s="8">
        <v>74.151793246608833</v>
      </c>
      <c r="AW46" s="87">
        <v>19369.048286739842</v>
      </c>
      <c r="AX46" s="87">
        <v>2761.0055485833032</v>
      </c>
      <c r="AY46" s="9">
        <v>57.239367830664641</v>
      </c>
    </row>
    <row r="47" spans="2:51" x14ac:dyDescent="0.35">
      <c r="B47" s="12">
        <f t="shared" si="3"/>
        <v>2061</v>
      </c>
      <c r="C47" s="92">
        <v>7.0000000000000007E-2</v>
      </c>
      <c r="D47" s="115">
        <f t="shared" si="10"/>
        <v>-4.2999999999999705E-3</v>
      </c>
      <c r="E47" s="116">
        <f t="shared" si="10"/>
        <v>-4.2145700524899299E-3</v>
      </c>
      <c r="F47" s="116">
        <f t="shared" si="10"/>
        <v>-4.2145700524899299E-3</v>
      </c>
      <c r="G47" s="116">
        <f t="shared" si="10"/>
        <v>-4.3000000000001926E-3</v>
      </c>
      <c r="H47" s="116"/>
      <c r="I47" s="116">
        <f t="shared" si="10"/>
        <v>-4.3000000000000815E-3</v>
      </c>
      <c r="J47" s="116"/>
      <c r="K47" s="116">
        <f t="shared" si="10"/>
        <v>-0.57746478873239426</v>
      </c>
      <c r="L47" s="116"/>
      <c r="M47" s="116">
        <f t="shared" si="10"/>
        <v>-6.0000000000001164E-3</v>
      </c>
      <c r="N47" s="116"/>
      <c r="O47" s="116"/>
      <c r="P47" s="116"/>
      <c r="Q47" s="116">
        <f t="shared" si="10"/>
        <v>-3.3512774975800186E-3</v>
      </c>
      <c r="R47" s="116">
        <f t="shared" si="10"/>
        <v>-4.2145700524900409E-3</v>
      </c>
      <c r="S47" s="116">
        <f t="shared" si="10"/>
        <v>-4.2145700524900409E-3</v>
      </c>
      <c r="T47" s="117">
        <f t="shared" si="9"/>
        <v>-4.4318477584083249E-3</v>
      </c>
      <c r="U47" s="116">
        <f t="shared" si="9"/>
        <v>-4.4318477584082139E-3</v>
      </c>
      <c r="V47" s="116">
        <f t="shared" si="9"/>
        <v>-4.4318477584079918E-3</v>
      </c>
      <c r="W47" s="116">
        <f t="shared" si="9"/>
        <v>-4.2023922440814765E-3</v>
      </c>
      <c r="X47" s="116">
        <f t="shared" si="9"/>
        <v>-4.3000000000001926E-3</v>
      </c>
      <c r="Y47" s="116">
        <f t="shared" si="9"/>
        <v>-4.2999999999999705E-3</v>
      </c>
      <c r="Z47" s="112">
        <f t="shared" si="5"/>
        <v>0.73100101268883599</v>
      </c>
      <c r="AA47" s="113">
        <f t="shared" si="11"/>
        <v>0.11598480552971072</v>
      </c>
      <c r="AB47" s="113">
        <f t="shared" si="6"/>
        <v>0.12604547616387055</v>
      </c>
      <c r="AC47" s="114">
        <f t="shared" si="12"/>
        <v>9.3403208969872144E-4</v>
      </c>
      <c r="AD47" s="98">
        <v>30146.039185515008</v>
      </c>
      <c r="AE47" s="8">
        <v>21213.405794373422</v>
      </c>
      <c r="AF47" s="8">
        <v>823.37937879537958</v>
      </c>
      <c r="AG47" s="8">
        <v>1784.8667744341958</v>
      </c>
      <c r="AH47" s="8">
        <v>0</v>
      </c>
      <c r="AI47" s="8">
        <v>2014.9050891587437</v>
      </c>
      <c r="AJ47" s="8">
        <v>0</v>
      </c>
      <c r="AK47" s="8">
        <v>0.14857877729983521</v>
      </c>
      <c r="AL47" s="8">
        <v>1.1059378642234947</v>
      </c>
      <c r="AM47" s="8">
        <v>21.332585060964437</v>
      </c>
      <c r="AN47" s="8">
        <v>5.5702662740983575</v>
      </c>
      <c r="AO47" s="8">
        <v>0</v>
      </c>
      <c r="AP47" s="8">
        <v>0</v>
      </c>
      <c r="AQ47" s="8">
        <v>309.0292003773788</v>
      </c>
      <c r="AR47" s="8">
        <v>1176.807057657059</v>
      </c>
      <c r="AS47" s="8">
        <v>1291.0805162568272</v>
      </c>
      <c r="AT47" s="8">
        <v>719.56571813173207</v>
      </c>
      <c r="AU47" s="8">
        <v>619.30737089426918</v>
      </c>
      <c r="AV47" s="8">
        <v>73.823163787926916</v>
      </c>
      <c r="AW47" s="87">
        <v>19287.651948444407</v>
      </c>
      <c r="AX47" s="87">
        <v>2749.1332247243945</v>
      </c>
      <c r="AY47" s="9">
        <v>56.993238548992785</v>
      </c>
    </row>
    <row r="48" spans="2:51" x14ac:dyDescent="0.35">
      <c r="B48" s="12">
        <f t="shared" si="3"/>
        <v>2062</v>
      </c>
      <c r="C48" s="92">
        <v>7.0000000000000007E-2</v>
      </c>
      <c r="D48" s="115">
        <f t="shared" si="10"/>
        <v>-4.3999999999999595E-3</v>
      </c>
      <c r="E48" s="116">
        <f t="shared" si="10"/>
        <v>-4.3345290894631905E-3</v>
      </c>
      <c r="F48" s="116">
        <f t="shared" si="10"/>
        <v>-4.3345290894630795E-3</v>
      </c>
      <c r="G48" s="116">
        <f t="shared" si="10"/>
        <v>-4.3999999999999595E-3</v>
      </c>
      <c r="H48" s="116"/>
      <c r="I48" s="116">
        <f t="shared" si="10"/>
        <v>-4.3999999999999595E-3</v>
      </c>
      <c r="J48" s="116"/>
      <c r="K48" s="116">
        <f t="shared" si="10"/>
        <v>-0.66</v>
      </c>
      <c r="L48" s="116"/>
      <c r="M48" s="116">
        <f t="shared" si="10"/>
        <v>-6.0000000000001164E-3</v>
      </c>
      <c r="N48" s="116"/>
      <c r="O48" s="116"/>
      <c r="P48" s="116"/>
      <c r="Q48" s="116">
        <f t="shared" si="10"/>
        <v>-3.0481019866058778E-3</v>
      </c>
      <c r="R48" s="116">
        <f t="shared" si="10"/>
        <v>-4.3345290894628574E-3</v>
      </c>
      <c r="S48" s="116">
        <f t="shared" si="10"/>
        <v>-4.3345290894629684E-3</v>
      </c>
      <c r="T48" s="117">
        <f t="shared" si="9"/>
        <v>-4.5353504569290992E-3</v>
      </c>
      <c r="U48" s="116">
        <f t="shared" si="9"/>
        <v>-4.5353504569294323E-3</v>
      </c>
      <c r="V48" s="116">
        <f t="shared" si="9"/>
        <v>-4.5353504569292102E-3</v>
      </c>
      <c r="W48" s="116">
        <f t="shared" si="9"/>
        <v>-4.3251973026859902E-3</v>
      </c>
      <c r="X48" s="116">
        <f t="shared" si="9"/>
        <v>-4.4000000000000705E-3</v>
      </c>
      <c r="Y48" s="116">
        <f t="shared" si="9"/>
        <v>-4.4000000000000705E-3</v>
      </c>
      <c r="Z48" s="112">
        <f t="shared" si="5"/>
        <v>0.73104908350231934</v>
      </c>
      <c r="AA48" s="113">
        <f t="shared" si="11"/>
        <v>0.11600086360091508</v>
      </c>
      <c r="AB48" s="113">
        <f t="shared" si="6"/>
        <v>0.12604547616387055</v>
      </c>
      <c r="AC48" s="114">
        <f t="shared" si="12"/>
        <v>8.7282893460064739E-4</v>
      </c>
      <c r="AD48" s="98">
        <v>30013.396613098743</v>
      </c>
      <c r="AE48" s="8">
        <v>21121.455669871124</v>
      </c>
      <c r="AF48" s="8">
        <v>819.81041692632698</v>
      </c>
      <c r="AG48" s="8">
        <v>1777.0133606266854</v>
      </c>
      <c r="AH48" s="8">
        <v>0</v>
      </c>
      <c r="AI48" s="8">
        <v>2006.0395067664454</v>
      </c>
      <c r="AJ48" s="8">
        <v>0</v>
      </c>
      <c r="AK48" s="8">
        <v>5.0516784281943963E-2</v>
      </c>
      <c r="AL48" s="8">
        <v>0.90220560834430796</v>
      </c>
      <c r="AM48" s="8">
        <v>21.204589550598648</v>
      </c>
      <c r="AN48" s="8">
        <v>4.0392490463327544</v>
      </c>
      <c r="AO48" s="8">
        <v>0</v>
      </c>
      <c r="AP48" s="8">
        <v>0</v>
      </c>
      <c r="AQ48" s="8">
        <v>308.08724785778929</v>
      </c>
      <c r="AR48" s="8">
        <v>1171.7061532329592</v>
      </c>
      <c r="AS48" s="8">
        <v>1285.4842902022731</v>
      </c>
      <c r="AT48" s="8">
        <v>716.30223542321278</v>
      </c>
      <c r="AU48" s="8">
        <v>616.49859492670407</v>
      </c>
      <c r="AV48" s="8">
        <v>73.488349868309385</v>
      </c>
      <c r="AW48" s="87">
        <v>19204.229048261848</v>
      </c>
      <c r="AX48" s="87">
        <v>2737.0370385356068</v>
      </c>
      <c r="AY48" s="9">
        <v>56.742468299377215</v>
      </c>
    </row>
    <row r="49" spans="2:51" x14ac:dyDescent="0.35">
      <c r="B49" s="12">
        <f t="shared" si="3"/>
        <v>2063</v>
      </c>
      <c r="C49" s="92">
        <v>7.0000000000000007E-2</v>
      </c>
      <c r="D49" s="115">
        <f t="shared" si="10"/>
        <v>-4.4999999999999485E-3</v>
      </c>
      <c r="E49" s="116">
        <f t="shared" si="10"/>
        <v>-4.4551407586097547E-3</v>
      </c>
      <c r="F49" s="116">
        <f t="shared" si="10"/>
        <v>-4.4551407586097547E-3</v>
      </c>
      <c r="G49" s="116">
        <f t="shared" si="10"/>
        <v>-4.4999999999999485E-3</v>
      </c>
      <c r="H49" s="116"/>
      <c r="I49" s="116">
        <f t="shared" si="10"/>
        <v>-4.4999999999998375E-3</v>
      </c>
      <c r="J49" s="116"/>
      <c r="K49" s="116">
        <f t="shared" si="10"/>
        <v>-0.72549019607843135</v>
      </c>
      <c r="L49" s="116"/>
      <c r="M49" s="116">
        <f t="shared" si="10"/>
        <v>-6.0000000000000053E-3</v>
      </c>
      <c r="N49" s="116"/>
      <c r="O49" s="116"/>
      <c r="P49" s="116"/>
      <c r="Q49" s="116">
        <f t="shared" si="10"/>
        <v>-3.0000000000002247E-3</v>
      </c>
      <c r="R49" s="116">
        <f t="shared" si="10"/>
        <v>-4.4551407586097547E-3</v>
      </c>
      <c r="S49" s="116">
        <f t="shared" si="10"/>
        <v>-4.4551407586096436E-3</v>
      </c>
      <c r="T49" s="117">
        <f t="shared" si="9"/>
        <v>-4.5342491791195982E-3</v>
      </c>
      <c r="U49" s="116">
        <f t="shared" si="9"/>
        <v>-4.5342491791192652E-3</v>
      </c>
      <c r="V49" s="116">
        <f t="shared" si="9"/>
        <v>-4.5342491791197093E-3</v>
      </c>
      <c r="W49" s="116">
        <f t="shared" si="9"/>
        <v>-4.4487473019969581E-3</v>
      </c>
      <c r="X49" s="116">
        <f t="shared" si="9"/>
        <v>-4.4999999999999485E-3</v>
      </c>
      <c r="Y49" s="116">
        <f t="shared" si="9"/>
        <v>-4.4999999999999485E-3</v>
      </c>
      <c r="Z49" s="112">
        <f t="shared" si="5"/>
        <v>0.73108202605109374</v>
      </c>
      <c r="AA49" s="113">
        <f t="shared" si="11"/>
        <v>0.11601919881882837</v>
      </c>
      <c r="AB49" s="113">
        <f t="shared" si="6"/>
        <v>0.12604547616387057</v>
      </c>
      <c r="AC49" s="114">
        <f t="shared" si="12"/>
        <v>8.2220499278878628E-4</v>
      </c>
      <c r="AD49" s="98">
        <v>29878.336328339799</v>
      </c>
      <c r="AE49" s="8">
        <v>21027.356611835112</v>
      </c>
      <c r="AF49" s="8">
        <v>816.15804612354566</v>
      </c>
      <c r="AG49" s="8">
        <v>1769.0168005038654</v>
      </c>
      <c r="AH49" s="8">
        <v>0</v>
      </c>
      <c r="AI49" s="8">
        <v>1997.0123289859966</v>
      </c>
      <c r="AJ49" s="8">
        <v>0</v>
      </c>
      <c r="AK49" s="8">
        <v>1.3867352547984617E-2</v>
      </c>
      <c r="AL49" s="8">
        <v>0.69074892921942421</v>
      </c>
      <c r="AM49" s="8">
        <v>21.077362013295055</v>
      </c>
      <c r="AN49" s="8">
        <v>2.7841390103210957</v>
      </c>
      <c r="AO49" s="8">
        <v>0</v>
      </c>
      <c r="AP49" s="8">
        <v>0</v>
      </c>
      <c r="AQ49" s="8">
        <v>307.16298611421587</v>
      </c>
      <c r="AR49" s="8">
        <v>1166.4860373925771</v>
      </c>
      <c r="AS49" s="8">
        <v>1279.7572767464405</v>
      </c>
      <c r="AT49" s="8">
        <v>713.05434260024356</v>
      </c>
      <c r="AU49" s="8">
        <v>613.70323667872947</v>
      </c>
      <c r="AV49" s="8">
        <v>73.15513537824414</v>
      </c>
      <c r="AW49" s="87">
        <v>19118.794286096461</v>
      </c>
      <c r="AX49" s="87">
        <v>2724.7203718621968</v>
      </c>
      <c r="AY49" s="9">
        <v>56.487127192030023</v>
      </c>
    </row>
    <row r="50" spans="2:51" x14ac:dyDescent="0.35">
      <c r="B50" s="12">
        <f t="shared" si="3"/>
        <v>2064</v>
      </c>
      <c r="C50" s="92">
        <v>7.0000000000000007E-2</v>
      </c>
      <c r="D50" s="115">
        <f t="shared" si="10"/>
        <v>-4.7000000000000375E-3</v>
      </c>
      <c r="E50" s="116">
        <f t="shared" si="10"/>
        <v>-4.6804917084707354E-3</v>
      </c>
      <c r="F50" s="116">
        <f t="shared" si="10"/>
        <v>-4.6804917084708464E-3</v>
      </c>
      <c r="G50" s="116">
        <f t="shared" si="10"/>
        <v>-4.7000000000000375E-3</v>
      </c>
      <c r="H50" s="116"/>
      <c r="I50" s="116">
        <f t="shared" si="10"/>
        <v>-4.7000000000000375E-3</v>
      </c>
      <c r="J50" s="116"/>
      <c r="K50" s="116">
        <f t="shared" si="10"/>
        <v>-0.71428571428571419</v>
      </c>
      <c r="L50" s="116"/>
      <c r="M50" s="116">
        <f t="shared" si="10"/>
        <v>-5.9999999999998943E-3</v>
      </c>
      <c r="N50" s="116"/>
      <c r="O50" s="116"/>
      <c r="P50" s="116"/>
      <c r="Q50" s="116">
        <f t="shared" si="10"/>
        <v>-3.0000000000002247E-3</v>
      </c>
      <c r="R50" s="116">
        <f t="shared" si="10"/>
        <v>-4.6804917084708464E-3</v>
      </c>
      <c r="S50" s="116">
        <f t="shared" si="10"/>
        <v>-4.6804917084707354E-3</v>
      </c>
      <c r="T50" s="117">
        <f t="shared" si="9"/>
        <v>-4.4849389424466146E-3</v>
      </c>
      <c r="U50" s="116">
        <f t="shared" si="9"/>
        <v>-4.4849389424465036E-3</v>
      </c>
      <c r="V50" s="116">
        <f t="shared" si="9"/>
        <v>-4.4849389424462816E-3</v>
      </c>
      <c r="W50" s="116">
        <f t="shared" si="9"/>
        <v>-4.6777114787894813E-3</v>
      </c>
      <c r="X50" s="116">
        <f t="shared" si="9"/>
        <v>-4.7000000000001485E-3</v>
      </c>
      <c r="Y50" s="116">
        <f t="shared" si="9"/>
        <v>-4.7000000000000375E-3</v>
      </c>
      <c r="Z50" s="112">
        <f t="shared" si="5"/>
        <v>0.73109635556108665</v>
      </c>
      <c r="AA50" s="113">
        <f t="shared" si="11"/>
        <v>0.11604351960566854</v>
      </c>
      <c r="AB50" s="113">
        <f t="shared" si="6"/>
        <v>0.12604547616387057</v>
      </c>
      <c r="AC50" s="114">
        <f t="shared" si="12"/>
        <v>7.7852778096969169E-4</v>
      </c>
      <c r="AD50" s="98">
        <v>29737.908147596601</v>
      </c>
      <c r="AE50" s="8">
        <v>20928.938243562359</v>
      </c>
      <c r="AF50" s="8">
        <v>812.33802515586262</v>
      </c>
      <c r="AG50" s="8">
        <v>1760.7024215414972</v>
      </c>
      <c r="AH50" s="8">
        <v>0</v>
      </c>
      <c r="AI50" s="8">
        <v>1987.6263710397625</v>
      </c>
      <c r="AJ50" s="8">
        <v>0</v>
      </c>
      <c r="AK50" s="8">
        <v>3.9621007279956053E-3</v>
      </c>
      <c r="AL50" s="8">
        <v>0.37439275144906942</v>
      </c>
      <c r="AM50" s="8">
        <v>20.950897841215287</v>
      </c>
      <c r="AN50" s="8">
        <v>1.8225349474365431</v>
      </c>
      <c r="AO50" s="8">
        <v>0</v>
      </c>
      <c r="AP50" s="8">
        <v>0</v>
      </c>
      <c r="AQ50" s="8">
        <v>306.24149715587316</v>
      </c>
      <c r="AR50" s="8">
        <v>1161.0263091665142</v>
      </c>
      <c r="AS50" s="8">
        <v>1273.7673834237737</v>
      </c>
      <c r="AT50" s="8">
        <v>709.85633741103504</v>
      </c>
      <c r="AU50" s="8">
        <v>610.9508151334436</v>
      </c>
      <c r="AV50" s="8">
        <v>72.827039062746323</v>
      </c>
      <c r="AW50" s="87">
        <v>19029.362082603773</v>
      </c>
      <c r="AX50" s="87">
        <v>2711.914186114444</v>
      </c>
      <c r="AY50" s="9">
        <v>56.221637694227482</v>
      </c>
    </row>
    <row r="51" spans="2:51" x14ac:dyDescent="0.35">
      <c r="B51" s="12">
        <f t="shared" si="3"/>
        <v>2065</v>
      </c>
      <c r="C51" s="92">
        <v>7.0000000000000007E-2</v>
      </c>
      <c r="D51" s="115">
        <f t="shared" si="10"/>
        <v>-5.0000000000000044E-3</v>
      </c>
      <c r="E51" s="116">
        <f t="shared" si="10"/>
        <v>-5.0152955642293051E-3</v>
      </c>
      <c r="F51" s="116">
        <f t="shared" si="10"/>
        <v>-5.0152955642294161E-3</v>
      </c>
      <c r="G51" s="116">
        <f t="shared" si="10"/>
        <v>-4.9999999999998934E-3</v>
      </c>
      <c r="H51" s="116"/>
      <c r="I51" s="116">
        <f t="shared" si="10"/>
        <v>-4.9999999999998934E-3</v>
      </c>
      <c r="J51" s="116"/>
      <c r="K51" s="116">
        <f t="shared" si="10"/>
        <v>-0.25</v>
      </c>
      <c r="L51" s="116"/>
      <c r="M51" s="116">
        <f t="shared" si="10"/>
        <v>-6.0000000000001164E-3</v>
      </c>
      <c r="N51" s="116"/>
      <c r="O51" s="116"/>
      <c r="P51" s="116"/>
      <c r="Q51" s="116">
        <f t="shared" si="10"/>
        <v>-3.0000000000000027E-3</v>
      </c>
      <c r="R51" s="116">
        <f t="shared" si="10"/>
        <v>-5.0152955642293051E-3</v>
      </c>
      <c r="S51" s="116">
        <f t="shared" si="10"/>
        <v>-5.0152955642293051E-3</v>
      </c>
      <c r="T51" s="117">
        <f t="shared" si="9"/>
        <v>-4.474397398524621E-3</v>
      </c>
      <c r="U51" s="116">
        <f t="shared" si="9"/>
        <v>-4.474397398524288E-3</v>
      </c>
      <c r="V51" s="116">
        <f t="shared" si="9"/>
        <v>-4.474397398524621E-3</v>
      </c>
      <c r="W51" s="116">
        <f t="shared" si="9"/>
        <v>-5.0174753670747529E-3</v>
      </c>
      <c r="X51" s="116">
        <f t="shared" si="9"/>
        <v>-4.9999999999997824E-3</v>
      </c>
      <c r="Y51" s="116">
        <f t="shared" si="9"/>
        <v>-5.0000000000000044E-3</v>
      </c>
      <c r="Z51" s="112">
        <f t="shared" si="5"/>
        <v>0.73108511683619781</v>
      </c>
      <c r="AA51" s="113">
        <f t="shared" si="11"/>
        <v>0.11607556992106276</v>
      </c>
      <c r="AB51" s="113">
        <f t="shared" si="6"/>
        <v>0.12604547616387057</v>
      </c>
      <c r="AC51" s="114">
        <f t="shared" si="12"/>
        <v>7.4561680211020253E-4</v>
      </c>
      <c r="AD51" s="98">
        <v>29589.21860685862</v>
      </c>
      <c r="AE51" s="8">
        <v>20823.973432425391</v>
      </c>
      <c r="AF51" s="8">
        <v>808.26390986164358</v>
      </c>
      <c r="AG51" s="8">
        <v>1751.8989094337899</v>
      </c>
      <c r="AH51" s="8">
        <v>0</v>
      </c>
      <c r="AI51" s="8">
        <v>1977.6882391845638</v>
      </c>
      <c r="AJ51" s="8">
        <v>0</v>
      </c>
      <c r="AK51" s="8">
        <v>2.9715755459967037E-3</v>
      </c>
      <c r="AL51" s="8">
        <v>0.13078410673749852</v>
      </c>
      <c r="AM51" s="8">
        <v>20.825192454167993</v>
      </c>
      <c r="AN51" s="8">
        <v>1.103270418134136</v>
      </c>
      <c r="AO51" s="8">
        <v>0</v>
      </c>
      <c r="AP51" s="8">
        <v>0</v>
      </c>
      <c r="AQ51" s="8">
        <v>305.32277266440553</v>
      </c>
      <c r="AR51" s="8">
        <v>1155.2034190681979</v>
      </c>
      <c r="AS51" s="8">
        <v>1267.3790635158284</v>
      </c>
      <c r="AT51" s="8">
        <v>706.6801580615969</v>
      </c>
      <c r="AU51" s="8">
        <v>608.21717839558426</v>
      </c>
      <c r="AV51" s="8">
        <v>72.501181948621721</v>
      </c>
      <c r="AW51" s="87">
        <v>18933.882727103162</v>
      </c>
      <c r="AX51" s="87">
        <v>2698.3546151838723</v>
      </c>
      <c r="AY51" s="9">
        <v>55.940529505756345</v>
      </c>
    </row>
    <row r="52" spans="2:51" x14ac:dyDescent="0.35">
      <c r="B52" s="12">
        <f t="shared" si="3"/>
        <v>2066</v>
      </c>
      <c r="C52" s="92">
        <v>7.0000000000000007E-2</v>
      </c>
      <c r="D52" s="115">
        <f t="shared" ref="D52:M56" si="13">AD52/AD51-1</f>
        <v>-5.4000000000000714E-3</v>
      </c>
      <c r="E52" s="116">
        <f t="shared" si="13"/>
        <v>-5.4615524128077686E-3</v>
      </c>
      <c r="F52" s="116">
        <f t="shared" si="13"/>
        <v>-5.4615524128076576E-3</v>
      </c>
      <c r="G52" s="116">
        <f t="shared" si="13"/>
        <v>-5.4000000000000714E-3</v>
      </c>
      <c r="H52" s="116"/>
      <c r="I52" s="116">
        <f t="shared" si="13"/>
        <v>-5.3999999999999604E-3</v>
      </c>
      <c r="J52" s="116"/>
      <c r="K52" s="116">
        <f t="shared" si="13"/>
        <v>-0.33333333333333326</v>
      </c>
      <c r="L52" s="116"/>
      <c r="M52" s="116">
        <f t="shared" si="13"/>
        <v>-6.0000000000001164E-3</v>
      </c>
      <c r="N52" s="116"/>
      <c r="O52" s="116"/>
      <c r="P52" s="116"/>
      <c r="Q52" s="116">
        <f t="shared" ref="Q52:S56" si="14">AQ52/AQ51-1</f>
        <v>-3.0000000000001137E-3</v>
      </c>
      <c r="R52" s="116">
        <f t="shared" si="14"/>
        <v>-5.4615524128077686E-3</v>
      </c>
      <c r="S52" s="116">
        <f t="shared" si="14"/>
        <v>-5.4615524128077686E-3</v>
      </c>
      <c r="T52" s="117">
        <f t="shared" si="9"/>
        <v>-4.4900954641650115E-3</v>
      </c>
      <c r="U52" s="116">
        <f t="shared" si="9"/>
        <v>-4.4900954641655666E-3</v>
      </c>
      <c r="V52" s="116">
        <f t="shared" si="9"/>
        <v>-4.4900954641653446E-3</v>
      </c>
      <c r="W52" s="116">
        <f t="shared" si="9"/>
        <v>-5.4703245299466685E-3</v>
      </c>
      <c r="X52" s="116">
        <f t="shared" si="9"/>
        <v>-5.4000000000001824E-3</v>
      </c>
      <c r="Y52" s="116">
        <f t="shared" si="9"/>
        <v>-5.3999999999999604E-3</v>
      </c>
      <c r="Z52" s="112">
        <f t="shared" si="5"/>
        <v>0.73103987246367719</v>
      </c>
      <c r="AA52" s="113">
        <f t="shared" si="11"/>
        <v>0.1161172516680091</v>
      </c>
      <c r="AB52" s="113">
        <f t="shared" si="6"/>
        <v>0.12604547616387057</v>
      </c>
      <c r="AC52" s="114">
        <f t="shared" si="12"/>
        <v>7.2832115305679498E-4</v>
      </c>
      <c r="AD52" s="98">
        <v>29429.436826381581</v>
      </c>
      <c r="AE52" s="8">
        <v>20710.242210081284</v>
      </c>
      <c r="AF52" s="8">
        <v>803.84953415455334</v>
      </c>
      <c r="AG52" s="8">
        <v>1742.4386553228474</v>
      </c>
      <c r="AH52" s="8">
        <v>0</v>
      </c>
      <c r="AI52" s="8">
        <v>1967.0087226929672</v>
      </c>
      <c r="AJ52" s="8">
        <v>0</v>
      </c>
      <c r="AK52" s="8">
        <v>1.9810503639978026E-3</v>
      </c>
      <c r="AL52" s="8">
        <v>7.8559333243767196E-2</v>
      </c>
      <c r="AM52" s="8">
        <v>20.700241299442983</v>
      </c>
      <c r="AN52" s="8">
        <v>0.65329968015158935</v>
      </c>
      <c r="AO52" s="8">
        <v>0</v>
      </c>
      <c r="AP52" s="8">
        <v>0</v>
      </c>
      <c r="AQ52" s="8">
        <v>304.40680434641229</v>
      </c>
      <c r="AR52" s="8">
        <v>1148.8942150475023</v>
      </c>
      <c r="AS52" s="8">
        <v>1260.4572063335415</v>
      </c>
      <c r="AT52" s="8">
        <v>703.50709668926913</v>
      </c>
      <c r="AU52" s="8">
        <v>605.4862252016427</v>
      </c>
      <c r="AV52" s="8">
        <v>72.17564472040759</v>
      </c>
      <c r="AW52" s="87">
        <v>18830.308243973956</v>
      </c>
      <c r="AX52" s="87">
        <v>2683.783500261879</v>
      </c>
      <c r="AY52" s="9">
        <v>55.638450646425262</v>
      </c>
    </row>
    <row r="53" spans="2:51" x14ac:dyDescent="0.35">
      <c r="B53" s="12">
        <f t="shared" si="3"/>
        <v>2067</v>
      </c>
      <c r="C53" s="92">
        <v>7.0000000000000007E-2</v>
      </c>
      <c r="D53" s="115">
        <f t="shared" si="13"/>
        <v>-5.1999999999999824E-3</v>
      </c>
      <c r="E53" s="116">
        <f t="shared" si="13"/>
        <v>-5.2508679145798487E-3</v>
      </c>
      <c r="F53" s="116">
        <f t="shared" si="13"/>
        <v>-5.2508679145798487E-3</v>
      </c>
      <c r="G53" s="116">
        <f t="shared" si="13"/>
        <v>-5.1999999999998714E-3</v>
      </c>
      <c r="H53" s="116"/>
      <c r="I53" s="116">
        <f t="shared" si="13"/>
        <v>-5.1999999999998714E-3</v>
      </c>
      <c r="J53" s="116"/>
      <c r="K53" s="116">
        <f t="shared" si="13"/>
        <v>-0.5</v>
      </c>
      <c r="L53" s="116"/>
      <c r="M53" s="116">
        <f t="shared" si="13"/>
        <v>-6.0000000000000053E-3</v>
      </c>
      <c r="N53" s="116"/>
      <c r="O53" s="116"/>
      <c r="P53" s="116"/>
      <c r="Q53" s="116">
        <f t="shared" si="14"/>
        <v>-2.9999999999998916E-3</v>
      </c>
      <c r="R53" s="116">
        <f t="shared" si="14"/>
        <v>-5.2508679145797377E-3</v>
      </c>
      <c r="S53" s="116">
        <f t="shared" si="14"/>
        <v>-5.2508679145798487E-3</v>
      </c>
      <c r="T53" s="117">
        <f t="shared" si="9"/>
        <v>-4.5679639763152036E-3</v>
      </c>
      <c r="U53" s="116">
        <f t="shared" si="9"/>
        <v>-4.5679639763149815E-3</v>
      </c>
      <c r="V53" s="116">
        <f t="shared" si="9"/>
        <v>-4.5679639763152036E-3</v>
      </c>
      <c r="W53" s="116">
        <f t="shared" si="9"/>
        <v>-5.2581178474045975E-3</v>
      </c>
      <c r="X53" s="116">
        <f t="shared" si="9"/>
        <v>-5.1999999999998714E-3</v>
      </c>
      <c r="Y53" s="116">
        <f t="shared" si="9"/>
        <v>-5.1999999999999824E-3</v>
      </c>
      <c r="Z53" s="112">
        <f t="shared" si="5"/>
        <v>0.73100249160944819</v>
      </c>
      <c r="AA53" s="113">
        <f t="shared" si="11"/>
        <v>0.11615112803218262</v>
      </c>
      <c r="AB53" s="113">
        <f t="shared" si="6"/>
        <v>0.1260454761638706</v>
      </c>
      <c r="AC53" s="114">
        <f t="shared" si="12"/>
        <v>7.1735145476166775E-4</v>
      </c>
      <c r="AD53" s="98">
        <v>29276.403754884399</v>
      </c>
      <c r="AE53" s="8">
        <v>20601.49546375719</v>
      </c>
      <c r="AF53" s="8">
        <v>799.62862642751122</v>
      </c>
      <c r="AG53" s="8">
        <v>1733.3779743151688</v>
      </c>
      <c r="AH53" s="8">
        <v>0</v>
      </c>
      <c r="AI53" s="8">
        <v>1956.780277334964</v>
      </c>
      <c r="AJ53" s="8">
        <v>0</v>
      </c>
      <c r="AK53" s="8">
        <v>9.9052518199890132E-4</v>
      </c>
      <c r="AL53" s="8">
        <v>4.7594476982293112E-2</v>
      </c>
      <c r="AM53" s="8">
        <v>20.576039851646325</v>
      </c>
      <c r="AN53" s="8">
        <v>0.37684596994565811</v>
      </c>
      <c r="AO53" s="8">
        <v>0</v>
      </c>
      <c r="AP53" s="8">
        <v>0</v>
      </c>
      <c r="AQ53" s="8">
        <v>303.49358393337309</v>
      </c>
      <c r="AR53" s="8">
        <v>1142.861523276463</v>
      </c>
      <c r="AS53" s="8">
        <v>1253.8387120311038</v>
      </c>
      <c r="AT53" s="8">
        <v>700.29350161451043</v>
      </c>
      <c r="AU53" s="8">
        <v>602.72038593676666</v>
      </c>
      <c r="AV53" s="8">
        <v>71.845948975357445</v>
      </c>
      <c r="AW53" s="87">
        <v>18731.296264124187</v>
      </c>
      <c r="AX53" s="87">
        <v>2669.8278260605175</v>
      </c>
      <c r="AY53" s="9">
        <v>55.34913070306385</v>
      </c>
    </row>
    <row r="54" spans="2:51" x14ac:dyDescent="0.35">
      <c r="B54" s="12">
        <f t="shared" si="3"/>
        <v>2068</v>
      </c>
      <c r="C54" s="92">
        <v>7.0000000000000007E-2</v>
      </c>
      <c r="D54" s="115">
        <f t="shared" si="13"/>
        <v>-5.0000000000001155E-3</v>
      </c>
      <c r="E54" s="116">
        <f t="shared" si="13"/>
        <v>-5.0460434475966265E-3</v>
      </c>
      <c r="F54" s="116">
        <f t="shared" si="13"/>
        <v>-5.0460434475965155E-3</v>
      </c>
      <c r="G54" s="116">
        <f t="shared" si="13"/>
        <v>-5.0000000000000044E-3</v>
      </c>
      <c r="H54" s="116"/>
      <c r="I54" s="116">
        <f t="shared" si="13"/>
        <v>-4.9999999999998934E-3</v>
      </c>
      <c r="J54" s="116"/>
      <c r="K54" s="116">
        <f t="shared" si="13"/>
        <v>0</v>
      </c>
      <c r="L54" s="116"/>
      <c r="M54" s="116">
        <f t="shared" si="13"/>
        <v>-6.0000000000001164E-3</v>
      </c>
      <c r="N54" s="116"/>
      <c r="O54" s="116"/>
      <c r="P54" s="116"/>
      <c r="Q54" s="116">
        <f t="shared" si="14"/>
        <v>-2.4999999999999467E-3</v>
      </c>
      <c r="R54" s="116">
        <f t="shared" si="14"/>
        <v>-5.0460434475967375E-3</v>
      </c>
      <c r="S54" s="116">
        <f t="shared" si="14"/>
        <v>-5.0460434475965155E-3</v>
      </c>
      <c r="T54" s="117">
        <f t="shared" si="9"/>
        <v>-4.5918942825423636E-3</v>
      </c>
      <c r="U54" s="116">
        <f t="shared" si="9"/>
        <v>-4.5918942825424747E-3</v>
      </c>
      <c r="V54" s="116">
        <f t="shared" si="9"/>
        <v>-4.5918942825423636E-3</v>
      </c>
      <c r="W54" s="116">
        <f t="shared" si="9"/>
        <v>-5.0526061582530923E-3</v>
      </c>
      <c r="X54" s="116">
        <f t="shared" si="9"/>
        <v>-4.9999999999997824E-3</v>
      </c>
      <c r="Y54" s="116">
        <f t="shared" si="9"/>
        <v>-5.0000000000000044E-3</v>
      </c>
      <c r="Z54" s="112">
        <f t="shared" si="5"/>
        <v>0.73096866459948306</v>
      </c>
      <c r="AA54" s="113">
        <f t="shared" si="11"/>
        <v>0.11618319719466093</v>
      </c>
      <c r="AB54" s="113">
        <f t="shared" si="6"/>
        <v>0.1260454761638706</v>
      </c>
      <c r="AC54" s="114">
        <f t="shared" si="12"/>
        <v>7.0979954403264424E-4</v>
      </c>
      <c r="AD54" s="98">
        <v>29130.021736109975</v>
      </c>
      <c r="AE54" s="8">
        <v>20497.539422561607</v>
      </c>
      <c r="AF54" s="8">
        <v>795.59366563661604</v>
      </c>
      <c r="AG54" s="8">
        <v>1724.7110844435929</v>
      </c>
      <c r="AH54" s="8">
        <v>0</v>
      </c>
      <c r="AI54" s="8">
        <v>1946.9963759482894</v>
      </c>
      <c r="AJ54" s="8">
        <v>0</v>
      </c>
      <c r="AK54" s="8">
        <v>9.9052518199890132E-4</v>
      </c>
      <c r="AL54" s="8">
        <v>2.2397487501687408E-2</v>
      </c>
      <c r="AM54" s="8">
        <v>20.452583612536444</v>
      </c>
      <c r="AN54" s="8">
        <v>0.20050452073174688</v>
      </c>
      <c r="AO54" s="8">
        <v>0</v>
      </c>
      <c r="AP54" s="8">
        <v>0</v>
      </c>
      <c r="AQ54" s="8">
        <v>302.73484997353967</v>
      </c>
      <c r="AR54" s="8">
        <v>1137.0945943754234</v>
      </c>
      <c r="AS54" s="8">
        <v>1247.5117874139164</v>
      </c>
      <c r="AT54" s="8">
        <v>697.07782788834515</v>
      </c>
      <c r="AU54" s="8">
        <v>599.9527576426118</v>
      </c>
      <c r="AV54" s="8">
        <v>71.516039973033671</v>
      </c>
      <c r="AW54" s="87">
        <v>18636.65440126801</v>
      </c>
      <c r="AX54" s="87">
        <v>2656.4786869302156</v>
      </c>
      <c r="AY54" s="9">
        <v>55.072385049548529</v>
      </c>
    </row>
    <row r="55" spans="2:51" x14ac:dyDescent="0.35">
      <c r="B55" s="12">
        <f t="shared" si="3"/>
        <v>2069</v>
      </c>
      <c r="C55" s="92">
        <v>7.0000000000000007E-2</v>
      </c>
      <c r="D55" s="115">
        <f t="shared" si="13"/>
        <v>-5.0999999999999934E-3</v>
      </c>
      <c r="E55" s="116">
        <f t="shared" si="13"/>
        <v>-5.1545179823974108E-3</v>
      </c>
      <c r="F55" s="116">
        <f t="shared" si="13"/>
        <v>-5.1545179823975218E-3</v>
      </c>
      <c r="G55" s="116">
        <f t="shared" si="13"/>
        <v>-5.0999999999997714E-3</v>
      </c>
      <c r="H55" s="116"/>
      <c r="I55" s="116">
        <f t="shared" si="13"/>
        <v>-5.0999999999998824E-3</v>
      </c>
      <c r="J55" s="116"/>
      <c r="K55" s="116">
        <f t="shared" si="13"/>
        <v>-1</v>
      </c>
      <c r="L55" s="116"/>
      <c r="M55" s="116">
        <f t="shared" si="13"/>
        <v>-5.9999999999996723E-3</v>
      </c>
      <c r="N55" s="116"/>
      <c r="O55" s="116"/>
      <c r="P55" s="116"/>
      <c r="Q55" s="116">
        <f t="shared" si="14"/>
        <v>-2.4999999999999467E-3</v>
      </c>
      <c r="R55" s="116">
        <f t="shared" si="14"/>
        <v>-5.1545179823975218E-3</v>
      </c>
      <c r="S55" s="116">
        <f t="shared" si="14"/>
        <v>-5.1545179823976328E-3</v>
      </c>
      <c r="T55" s="117">
        <f t="shared" si="9"/>
        <v>-4.6235138705414958E-3</v>
      </c>
      <c r="U55" s="116">
        <f t="shared" si="9"/>
        <v>-4.6235138705418288E-3</v>
      </c>
      <c r="V55" s="116">
        <f t="shared" si="9"/>
        <v>-4.6235138705416068E-3</v>
      </c>
      <c r="W55" s="116">
        <f t="shared" si="9"/>
        <v>-5.1622890047697823E-3</v>
      </c>
      <c r="X55" s="116">
        <f t="shared" si="9"/>
        <v>-5.0999999999998824E-3</v>
      </c>
      <c r="Y55" s="116">
        <f t="shared" si="9"/>
        <v>-5.0999999999998824E-3</v>
      </c>
      <c r="Z55" s="112">
        <f t="shared" si="5"/>
        <v>0.73092860938107951</v>
      </c>
      <c r="AA55" s="113">
        <f t="shared" si="11"/>
        <v>0.11621733124602519</v>
      </c>
      <c r="AB55" s="113">
        <f t="shared" si="6"/>
        <v>0.1260454761638706</v>
      </c>
      <c r="AC55" s="114">
        <f t="shared" si="12"/>
        <v>7.0484774707065977E-4</v>
      </c>
      <c r="AD55" s="98">
        <v>28981.458625255815</v>
      </c>
      <c r="AE55" s="8">
        <v>20391.884487013114</v>
      </c>
      <c r="AF55" s="8">
        <v>791.49276378041054</v>
      </c>
      <c r="AG55" s="8">
        <v>1715.9150579129309</v>
      </c>
      <c r="AH55" s="8">
        <v>0</v>
      </c>
      <c r="AI55" s="8">
        <v>1937.0666944309532</v>
      </c>
      <c r="AJ55" s="8">
        <v>0</v>
      </c>
      <c r="AK55" s="8">
        <v>0</v>
      </c>
      <c r="AL55" s="8">
        <v>1.1197107362097765E-2</v>
      </c>
      <c r="AM55" s="8">
        <v>20.329868110861231</v>
      </c>
      <c r="AN55" s="8">
        <v>8.6450600609771694E-2</v>
      </c>
      <c r="AO55" s="8">
        <v>0</v>
      </c>
      <c r="AP55" s="8">
        <v>0</v>
      </c>
      <c r="AQ55" s="8">
        <v>301.97801284860583</v>
      </c>
      <c r="AR55" s="8">
        <v>1131.2334198410283</v>
      </c>
      <c r="AS55" s="8">
        <v>1241.0814654724384</v>
      </c>
      <c r="AT55" s="8">
        <v>693.85487888225646</v>
      </c>
      <c r="AU55" s="8">
        <v>597.17886774598139</v>
      </c>
      <c r="AV55" s="8">
        <v>71.18538457025214</v>
      </c>
      <c r="AW55" s="87">
        <v>18540.44660516665</v>
      </c>
      <c r="AX55" s="87">
        <v>2642.9306456268719</v>
      </c>
      <c r="AY55" s="9">
        <v>54.791515885795839</v>
      </c>
    </row>
    <row r="56" spans="2:51" ht="15" thickBot="1" x14ac:dyDescent="0.4">
      <c r="B56" s="13">
        <f t="shared" si="3"/>
        <v>2070</v>
      </c>
      <c r="C56" s="93">
        <v>7.0000000000000007E-2</v>
      </c>
      <c r="D56" s="118">
        <f t="shared" si="13"/>
        <v>-4.0000000000000036E-3</v>
      </c>
      <c r="E56" s="119">
        <f t="shared" si="13"/>
        <v>-3.9776527814654461E-3</v>
      </c>
      <c r="F56" s="119">
        <f t="shared" si="13"/>
        <v>-3.9776527814654461E-3</v>
      </c>
      <c r="G56" s="119">
        <f t="shared" si="13"/>
        <v>-4.0000000000001146E-3</v>
      </c>
      <c r="H56" s="119"/>
      <c r="I56" s="119">
        <f t="shared" si="13"/>
        <v>-3.9999999999998925E-3</v>
      </c>
      <c r="J56" s="119"/>
      <c r="K56" s="119"/>
      <c r="L56" s="119"/>
      <c r="M56" s="119">
        <f t="shared" si="13"/>
        <v>-6.0000000000000053E-3</v>
      </c>
      <c r="N56" s="119"/>
      <c r="O56" s="119"/>
      <c r="P56" s="119"/>
      <c r="Q56" s="119">
        <f t="shared" si="14"/>
        <v>-2.4999999999999467E-3</v>
      </c>
      <c r="R56" s="119">
        <f t="shared" si="14"/>
        <v>-3.9776527814655571E-3</v>
      </c>
      <c r="S56" s="119">
        <f t="shared" si="14"/>
        <v>-3.9776527814654461E-3</v>
      </c>
      <c r="T56" s="120">
        <f t="shared" si="9"/>
        <v>-4.6404963443732461E-3</v>
      </c>
      <c r="U56" s="119">
        <f t="shared" si="9"/>
        <v>-4.6404963443732461E-3</v>
      </c>
      <c r="V56" s="119">
        <f t="shared" si="9"/>
        <v>-4.6404963443734681E-3</v>
      </c>
      <c r="W56" s="119">
        <f t="shared" si="9"/>
        <v>-3.9744671975382451E-3</v>
      </c>
      <c r="X56" s="119">
        <f t="shared" si="9"/>
        <v>-4.0000000000000036E-3</v>
      </c>
      <c r="Y56" s="119">
        <f t="shared" si="9"/>
        <v>-4.0000000000000036E-3</v>
      </c>
      <c r="Z56" s="121">
        <f t="shared" si="5"/>
        <v>0.730945009201729</v>
      </c>
      <c r="AA56" s="122">
        <f t="shared" si="11"/>
        <v>0.11621946424476262</v>
      </c>
      <c r="AB56" s="122">
        <f t="shared" si="6"/>
        <v>0.12604547616387063</v>
      </c>
      <c r="AC56" s="123">
        <f t="shared" si="12"/>
        <v>7.0107698771225695E-4</v>
      </c>
      <c r="AD56" s="99">
        <v>28865.532790754791</v>
      </c>
      <c r="AE56" s="10">
        <v>20310.772650964023</v>
      </c>
      <c r="AF56" s="10">
        <v>788.34448038704966</v>
      </c>
      <c r="AG56" s="10">
        <v>1709.051397681279</v>
      </c>
      <c r="AH56" s="10">
        <v>0</v>
      </c>
      <c r="AI56" s="10">
        <v>1929.3184276532297</v>
      </c>
      <c r="AJ56" s="10">
        <v>0</v>
      </c>
      <c r="AK56" s="10">
        <v>0</v>
      </c>
      <c r="AL56" s="10">
        <v>5.5909894659738708E-3</v>
      </c>
      <c r="AM56" s="10">
        <v>20.207888902196064</v>
      </c>
      <c r="AN56" s="10">
        <v>2.3480885989705613E-2</v>
      </c>
      <c r="AO56" s="10">
        <v>0</v>
      </c>
      <c r="AP56" s="10">
        <v>0</v>
      </c>
      <c r="AQ56" s="10">
        <v>301.22306781648433</v>
      </c>
      <c r="AR56" s="10">
        <v>1126.7337660821108</v>
      </c>
      <c r="AS56" s="10">
        <v>1236.1448743292767</v>
      </c>
      <c r="AT56" s="10">
        <v>690.6350478532778</v>
      </c>
      <c r="AU56" s="10">
        <v>594.40766139326922</v>
      </c>
      <c r="AV56" s="10">
        <v>70.855049053381066</v>
      </c>
      <c r="AW56" s="88">
        <v>18466.758208306706</v>
      </c>
      <c r="AX56" s="88">
        <v>2632.3589230443645</v>
      </c>
      <c r="AY56" s="11">
        <v>54.572349822252654</v>
      </c>
    </row>
  </sheetData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AY56"/>
  <sheetViews>
    <sheetView topLeftCell="A3" workbookViewId="0">
      <selection activeCell="F15" sqref="F15"/>
    </sheetView>
  </sheetViews>
  <sheetFormatPr baseColWidth="10" defaultColWidth="10.81640625" defaultRowHeight="14.5" x14ac:dyDescent="0.35"/>
  <cols>
    <col min="1" max="1" width="2.453125" style="2" customWidth="1"/>
    <col min="2" max="2" width="7.7265625" style="2" customWidth="1"/>
    <col min="3" max="3" width="10.81640625" style="2"/>
    <col min="4" max="4" width="12" style="7" customWidth="1"/>
    <col min="5" max="20" width="12" style="4" customWidth="1"/>
    <col min="21" max="21" width="12.26953125" style="5" customWidth="1"/>
    <col min="22" max="24" width="12" style="5" customWidth="1"/>
    <col min="25" max="25" width="12" style="6" customWidth="1"/>
    <col min="26" max="41" width="12" style="2" customWidth="1"/>
    <col min="42" max="16384" width="10.81640625" style="2"/>
  </cols>
  <sheetData>
    <row r="1" spans="2:51" ht="28.5" x14ac:dyDescent="0.65">
      <c r="B1" s="20" t="s">
        <v>4</v>
      </c>
      <c r="C1" s="20"/>
    </row>
    <row r="2" spans="2:51" x14ac:dyDescent="0.35">
      <c r="C2" s="76"/>
    </row>
    <row r="3" spans="2:51" ht="15" thickBot="1" x14ac:dyDescent="0.4">
      <c r="B3" s="91" t="s">
        <v>63</v>
      </c>
      <c r="C3" s="91"/>
      <c r="D3" s="22"/>
      <c r="E3" s="23"/>
      <c r="F3" s="23"/>
      <c r="G3" s="23"/>
      <c r="H3" s="70"/>
      <c r="I3" s="23"/>
      <c r="J3" s="25" t="s">
        <v>71</v>
      </c>
      <c r="K3" s="24"/>
      <c r="L3" s="24"/>
      <c r="M3" s="24"/>
      <c r="N3" s="24"/>
      <c r="O3" s="24"/>
      <c r="P3" s="24"/>
      <c r="Q3" s="24"/>
      <c r="R3" s="24"/>
      <c r="S3" s="24"/>
      <c r="T3" s="24"/>
    </row>
    <row r="4" spans="2:51" s="1" customFormat="1" ht="44" thickBot="1" x14ac:dyDescent="0.4">
      <c r="B4" s="14" t="s">
        <v>3</v>
      </c>
      <c r="C4" s="15" t="s">
        <v>62</v>
      </c>
      <c r="D4" s="16" t="s">
        <v>1</v>
      </c>
      <c r="E4" s="100" t="str">
        <f>AE4</f>
        <v>CNAV</v>
      </c>
      <c r="F4" s="100" t="str">
        <f t="shared" ref="F4:T4" si="0">AF4</f>
        <v>MSA_SA</v>
      </c>
      <c r="G4" s="100" t="str">
        <f t="shared" si="0"/>
        <v>FPE civils et militaires</v>
      </c>
      <c r="H4" s="100" t="str">
        <f t="shared" si="0"/>
        <v>FSPOEIE</v>
      </c>
      <c r="I4" s="100" t="str">
        <f t="shared" si="0"/>
        <v>CNRACL</v>
      </c>
      <c r="J4" s="100" t="str">
        <f t="shared" si="0"/>
        <v>CANSSM</v>
      </c>
      <c r="K4" s="100" t="str">
        <f t="shared" si="0"/>
        <v>SNCF</v>
      </c>
      <c r="L4" s="100" t="str">
        <f t="shared" si="0"/>
        <v>RATP</v>
      </c>
      <c r="M4" s="100" t="str">
        <f t="shared" si="0"/>
        <v>ENIM</v>
      </c>
      <c r="N4" s="100" t="str">
        <f t="shared" si="0"/>
        <v>CNIEG</v>
      </c>
      <c r="O4" s="100" t="str">
        <f t="shared" si="0"/>
        <v>CRPCEN</v>
      </c>
      <c r="P4" s="100" t="str">
        <f t="shared" si="0"/>
        <v>BDF</v>
      </c>
      <c r="Q4" s="100" t="str">
        <f t="shared" si="0"/>
        <v>MSA_EXA</v>
      </c>
      <c r="R4" s="100" t="str">
        <f t="shared" si="0"/>
        <v>Régime général des non salariés</v>
      </c>
      <c r="S4" s="100" t="str">
        <f t="shared" si="0"/>
        <v>Auto-entrepreneurs SSI</v>
      </c>
      <c r="T4" s="100" t="str">
        <f t="shared" si="0"/>
        <v>CNAVPL_RB + PAMC</v>
      </c>
      <c r="U4" s="101" t="s">
        <v>52</v>
      </c>
      <c r="V4" s="101" t="s">
        <v>53</v>
      </c>
      <c r="W4" s="101" t="s">
        <v>61</v>
      </c>
      <c r="X4" s="101" t="s">
        <v>51</v>
      </c>
      <c r="Y4" s="102" t="s">
        <v>54</v>
      </c>
      <c r="Z4" s="103" t="s">
        <v>5</v>
      </c>
      <c r="AA4" s="104" t="s">
        <v>6</v>
      </c>
      <c r="AB4" s="104" t="s">
        <v>7</v>
      </c>
      <c r="AC4" s="105" t="s">
        <v>2</v>
      </c>
      <c r="AD4" s="17" t="s">
        <v>0</v>
      </c>
      <c r="AE4" s="18" t="s">
        <v>9</v>
      </c>
      <c r="AF4" s="69" t="s">
        <v>44</v>
      </c>
      <c r="AG4" s="18" t="s">
        <v>43</v>
      </c>
      <c r="AH4" s="18" t="s">
        <v>23</v>
      </c>
      <c r="AI4" s="18" t="s">
        <v>24</v>
      </c>
      <c r="AJ4" s="18" t="s">
        <v>25</v>
      </c>
      <c r="AK4" s="18" t="s">
        <v>26</v>
      </c>
      <c r="AL4" s="18" t="s">
        <v>27</v>
      </c>
      <c r="AM4" s="18" t="s">
        <v>28</v>
      </c>
      <c r="AN4" s="18" t="s">
        <v>29</v>
      </c>
      <c r="AO4" s="18" t="s">
        <v>30</v>
      </c>
      <c r="AP4" s="18" t="s">
        <v>31</v>
      </c>
      <c r="AQ4" s="18" t="s">
        <v>45</v>
      </c>
      <c r="AR4" s="18" t="s">
        <v>47</v>
      </c>
      <c r="AS4" s="18" t="s">
        <v>59</v>
      </c>
      <c r="AT4" s="86" t="s">
        <v>73</v>
      </c>
      <c r="AU4" s="86" t="s">
        <v>60</v>
      </c>
      <c r="AV4" s="86" t="s">
        <v>46</v>
      </c>
      <c r="AW4" s="86" t="s">
        <v>61</v>
      </c>
      <c r="AX4" s="18" t="s">
        <v>51</v>
      </c>
      <c r="AY4" s="19" t="s">
        <v>54</v>
      </c>
    </row>
    <row r="5" spans="2:51" x14ac:dyDescent="0.35">
      <c r="B5" s="57">
        <v>2019</v>
      </c>
      <c r="C5" s="85"/>
      <c r="D5" s="106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108"/>
      <c r="U5" s="109"/>
      <c r="V5" s="109"/>
      <c r="W5" s="109"/>
      <c r="X5" s="110"/>
      <c r="Y5" s="111"/>
      <c r="Z5" s="112">
        <f>(AE5+AF5)/AD5</f>
        <v>0.72950786946402579</v>
      </c>
      <c r="AA5" s="113">
        <f t="shared" ref="AA5:AA36" si="1">SUM(AQ5:AT5)/AD5</f>
        <v>0.12214869922897491</v>
      </c>
      <c r="AB5" s="113">
        <f>(AI5+AG5)/AD5</f>
        <v>0.14760355174098108</v>
      </c>
      <c r="AC5" s="114">
        <f t="shared" ref="AC5:AC36" si="2">(AH5+SUM(AJ5:AP5))/AD5</f>
        <v>1.5018111314646889E-2</v>
      </c>
      <c r="AD5" s="94">
        <v>28662</v>
      </c>
      <c r="AE5" s="95">
        <v>20127.907809510631</v>
      </c>
      <c r="AF5" s="95">
        <v>781.24674506727604</v>
      </c>
      <c r="AG5" s="95">
        <v>2028.58</v>
      </c>
      <c r="AH5" s="95">
        <v>23.257359578611016</v>
      </c>
      <c r="AI5" s="95">
        <v>2202.0329999999999</v>
      </c>
      <c r="AJ5" s="95">
        <v>1.274</v>
      </c>
      <c r="AK5" s="95">
        <v>135.25120443310476</v>
      </c>
      <c r="AL5" s="95">
        <v>41.349475498056812</v>
      </c>
      <c r="AM5" s="95">
        <v>30.103680548222471</v>
      </c>
      <c r="AN5" s="95">
        <v>136.624</v>
      </c>
      <c r="AO5" s="95">
        <v>53.625999999999998</v>
      </c>
      <c r="AP5" s="95">
        <v>8.9633864424141265</v>
      </c>
      <c r="AQ5" s="95">
        <v>468.846</v>
      </c>
      <c r="AR5" s="95">
        <v>1139.6185</v>
      </c>
      <c r="AS5" s="95">
        <v>1094.1505</v>
      </c>
      <c r="AT5" s="95">
        <v>798.41101730087905</v>
      </c>
      <c r="AU5" s="95">
        <v>460.09449999999998</v>
      </c>
      <c r="AV5" s="95">
        <v>67.703784671515209</v>
      </c>
      <c r="AW5" s="95">
        <v>18154.535696954557</v>
      </c>
      <c r="AX5" s="96">
        <v>3060.8465920513213</v>
      </c>
      <c r="AY5" s="97">
        <v>34.756</v>
      </c>
    </row>
    <row r="6" spans="2:51" x14ac:dyDescent="0.35">
      <c r="B6" s="12">
        <f t="shared" ref="B6:B56" si="3">B5+1</f>
        <v>2020</v>
      </c>
      <c r="C6" s="92">
        <v>8.1000000000000003E-2</v>
      </c>
      <c r="D6" s="115">
        <f t="shared" ref="D6:Y17" si="4">AD6/AD5-1</f>
        <v>-5.8265299002169257E-4</v>
      </c>
      <c r="E6" s="116">
        <f t="shared" si="4"/>
        <v>-1.1700000000000044E-2</v>
      </c>
      <c r="F6" s="116">
        <f t="shared" si="4"/>
        <v>-1.1700000000000155E-2</v>
      </c>
      <c r="G6" s="116">
        <f t="shared" si="4"/>
        <v>-5.738003923926982E-3</v>
      </c>
      <c r="H6" s="116">
        <f t="shared" si="4"/>
        <v>-5.5971217138885421E-2</v>
      </c>
      <c r="I6" s="116">
        <f t="shared" si="4"/>
        <v>-1.2801269520683611E-3</v>
      </c>
      <c r="J6" s="116">
        <f t="shared" si="4"/>
        <v>-0.10361067503924659</v>
      </c>
      <c r="K6" s="116">
        <f t="shared" si="4"/>
        <v>-3.3145579006582326E-2</v>
      </c>
      <c r="L6" s="116">
        <f t="shared" si="4"/>
        <v>1.8052516411378505E-2</v>
      </c>
      <c r="M6" s="116">
        <f t="shared" si="4"/>
        <v>-7.4963609336989201E-2</v>
      </c>
      <c r="N6" s="116">
        <f t="shared" si="4"/>
        <v>-8.0073779131045741E-3</v>
      </c>
      <c r="O6" s="116">
        <f t="shared" si="4"/>
        <v>2.8307164435162013E-2</v>
      </c>
      <c r="P6" s="116">
        <f t="shared" si="4"/>
        <v>-6.3277952625797274E-2</v>
      </c>
      <c r="Q6" s="116">
        <f t="shared" si="4"/>
        <v>-1.5941268561531885E-2</v>
      </c>
      <c r="R6" s="116">
        <f t="shared" si="4"/>
        <v>-4.1624017160128646E-2</v>
      </c>
      <c r="S6" s="116">
        <f t="shared" si="4"/>
        <v>-7.3401236849958029E-2</v>
      </c>
      <c r="T6" s="116">
        <f t="shared" si="4"/>
        <v>1.0500710074256681E-2</v>
      </c>
      <c r="U6" s="116">
        <f t="shared" si="4"/>
        <v>0.10377976698265257</v>
      </c>
      <c r="V6" s="116">
        <f t="shared" si="4"/>
        <v>1.091254151510368E-2</v>
      </c>
      <c r="W6" s="116">
        <f t="shared" si="4"/>
        <v>-1.1700000000000377E-2</v>
      </c>
      <c r="X6" s="116">
        <f t="shared" si="4"/>
        <v>-3.4176800838660037E-3</v>
      </c>
      <c r="Y6" s="116">
        <f t="shared" si="4"/>
        <v>-5.0926458740936931E-2</v>
      </c>
      <c r="Z6" s="112">
        <f t="shared" ref="Z6:Z56" si="5">(AE6+AF6)/AD6</f>
        <v>0.72139294915009955</v>
      </c>
      <c r="AA6" s="113">
        <f t="shared" si="1"/>
        <v>0.11779204267065271</v>
      </c>
      <c r="AB6" s="113">
        <f t="shared" ref="AB6:AB56" si="6">(AI6+AG6)/AD6</f>
        <v>0.14718484771349422</v>
      </c>
      <c r="AC6" s="114">
        <f t="shared" si="2"/>
        <v>1.4762595647077286E-2</v>
      </c>
      <c r="AD6" s="98">
        <v>28645.3</v>
      </c>
      <c r="AE6" s="8">
        <v>19892.411288139356</v>
      </c>
      <c r="AF6" s="8">
        <v>772.1061581499888</v>
      </c>
      <c r="AG6" s="8">
        <v>2016.94</v>
      </c>
      <c r="AH6" s="8">
        <v>21.955616855559441</v>
      </c>
      <c r="AI6" s="8">
        <v>2199.214118207356</v>
      </c>
      <c r="AJ6" s="8">
        <v>1.1419999999999999</v>
      </c>
      <c r="AK6" s="8">
        <v>130.76822495083186</v>
      </c>
      <c r="AL6" s="8">
        <v>42.095937583087377</v>
      </c>
      <c r="AM6" s="8">
        <v>27.847000000000001</v>
      </c>
      <c r="AN6" s="8">
        <v>135.53</v>
      </c>
      <c r="AO6" s="8">
        <v>55.143999999999998</v>
      </c>
      <c r="AP6" s="8">
        <v>8.3962016997443314</v>
      </c>
      <c r="AQ6" s="8">
        <v>461.37200000000001</v>
      </c>
      <c r="AR6" s="8">
        <v>1092.183</v>
      </c>
      <c r="AS6" s="8">
        <v>1013.8385</v>
      </c>
      <c r="AT6" s="8">
        <v>806.7948999136479</v>
      </c>
      <c r="AU6" s="8">
        <v>507.84300000000002</v>
      </c>
      <c r="AV6" s="8">
        <v>68.442605032472756</v>
      </c>
      <c r="AW6" s="87">
        <v>17942.127629300183</v>
      </c>
      <c r="AX6" s="87">
        <v>3050.3855976138984</v>
      </c>
      <c r="AY6" s="9">
        <v>32.985999999999997</v>
      </c>
    </row>
    <row r="7" spans="2:51" x14ac:dyDescent="0.35">
      <c r="B7" s="12">
        <f t="shared" si="3"/>
        <v>2021</v>
      </c>
      <c r="C7" s="92">
        <v>7.9000000000000001E-2</v>
      </c>
      <c r="D7" s="115">
        <f t="shared" si="4"/>
        <v>2.6178814674658657E-2</v>
      </c>
      <c r="E7" s="116">
        <f t="shared" si="4"/>
        <v>2.0999999999999908E-2</v>
      </c>
      <c r="F7" s="116">
        <f t="shared" si="4"/>
        <v>2.0999999999999908E-2</v>
      </c>
      <c r="G7" s="116">
        <f t="shared" si="4"/>
        <v>-5.1860739536129241E-3</v>
      </c>
      <c r="H7" s="116">
        <f t="shared" si="4"/>
        <v>-6.578605456907749E-2</v>
      </c>
      <c r="I7" s="116">
        <f t="shared" si="4"/>
        <v>-4.2848733578130238E-3</v>
      </c>
      <c r="J7" s="116">
        <f t="shared" si="4"/>
        <v>-0.10157618213660236</v>
      </c>
      <c r="K7" s="116">
        <f t="shared" si="4"/>
        <v>-6.3161155775856792E-2</v>
      </c>
      <c r="L7" s="116">
        <f t="shared" si="4"/>
        <v>-8.3872625750531782E-3</v>
      </c>
      <c r="M7" s="116">
        <f t="shared" si="4"/>
        <v>-4.1297087657557463E-2</v>
      </c>
      <c r="N7" s="116">
        <f t="shared" si="4"/>
        <v>-2.4348852652544828E-4</v>
      </c>
      <c r="O7" s="116">
        <f t="shared" si="4"/>
        <v>0.10080879152763678</v>
      </c>
      <c r="P7" s="116">
        <f t="shared" si="4"/>
        <v>-6.4431689979181916E-2</v>
      </c>
      <c r="Q7" s="116">
        <f t="shared" si="4"/>
        <v>-1.3498868591938828E-2</v>
      </c>
      <c r="R7" s="116">
        <f t="shared" si="4"/>
        <v>2.3668194798842634E-4</v>
      </c>
      <c r="S7" s="116">
        <f t="shared" si="4"/>
        <v>-5.9248095234102904E-2</v>
      </c>
      <c r="T7" s="116">
        <f t="shared" si="4"/>
        <v>-2.0554862376420346E-2</v>
      </c>
      <c r="U7" s="116">
        <f t="shared" si="4"/>
        <v>-9.8888829815513279E-3</v>
      </c>
      <c r="V7" s="116">
        <f t="shared" si="4"/>
        <v>1.3454317897371615E-2</v>
      </c>
      <c r="W7" s="116">
        <f t="shared" si="4"/>
        <v>2.0999999999999908E-2</v>
      </c>
      <c r="X7" s="116">
        <f t="shared" si="4"/>
        <v>-4.7159931600618821E-3</v>
      </c>
      <c r="Y7" s="116">
        <f t="shared" si="4"/>
        <v>6.1056205663008623E-2</v>
      </c>
      <c r="Z7" s="112">
        <f t="shared" si="5"/>
        <v>0.7177522967240032</v>
      </c>
      <c r="AA7" s="113">
        <f t="shared" si="1"/>
        <v>0.11197635470348645</v>
      </c>
      <c r="AB7" s="113">
        <f t="shared" si="6"/>
        <v>0.14275360481385135</v>
      </c>
      <c r="AC7" s="114">
        <f t="shared" si="2"/>
        <v>1.4170377623123525E-2</v>
      </c>
      <c r="AD7" s="98">
        <v>29395.200000000001</v>
      </c>
      <c r="AE7" s="8">
        <v>20310.151925190279</v>
      </c>
      <c r="AF7" s="8">
        <v>788.32038747113847</v>
      </c>
      <c r="AG7" s="8">
        <v>2006.48</v>
      </c>
      <c r="AH7" s="8">
        <v>20.511243447001849</v>
      </c>
      <c r="AI7" s="8">
        <v>2189.790764224123</v>
      </c>
      <c r="AJ7" s="8">
        <v>1.026</v>
      </c>
      <c r="AK7" s="8">
        <v>122.50875272418008</v>
      </c>
      <c r="AL7" s="8">
        <v>41.742867901234973</v>
      </c>
      <c r="AM7" s="8">
        <v>26.696999999999999</v>
      </c>
      <c r="AN7" s="8">
        <v>135.49700000000001</v>
      </c>
      <c r="AO7" s="8">
        <v>60.703000000000003</v>
      </c>
      <c r="AP7" s="8">
        <v>7.8552202348237241</v>
      </c>
      <c r="AQ7" s="8">
        <v>455.14400000000001</v>
      </c>
      <c r="AR7" s="8">
        <v>1092.4414999999999</v>
      </c>
      <c r="AS7" s="8">
        <v>953.77049999999997</v>
      </c>
      <c r="AT7" s="8">
        <v>790.21134177992508</v>
      </c>
      <c r="AU7" s="8">
        <v>502.82100000000003</v>
      </c>
      <c r="AV7" s="8">
        <v>69.363453598303892</v>
      </c>
      <c r="AW7" s="87">
        <v>18318.912309515486</v>
      </c>
      <c r="AX7" s="87">
        <v>3036</v>
      </c>
      <c r="AY7" s="9">
        <v>35</v>
      </c>
    </row>
    <row r="8" spans="2:51" x14ac:dyDescent="0.35">
      <c r="B8" s="12">
        <f t="shared" si="3"/>
        <v>2022</v>
      </c>
      <c r="C8" s="92">
        <v>7.2999999999999995E-2</v>
      </c>
      <c r="D8" s="115">
        <f t="shared" si="4"/>
        <v>2.2748612018288705E-2</v>
      </c>
      <c r="E8" s="116">
        <f t="shared" si="4"/>
        <v>3.2999999999999918E-2</v>
      </c>
      <c r="F8" s="116">
        <f t="shared" si="4"/>
        <v>3.2999999999999918E-2</v>
      </c>
      <c r="G8" s="116">
        <f t="shared" si="4"/>
        <v>-6.5288465372194127E-3</v>
      </c>
      <c r="H8" s="116">
        <f t="shared" si="4"/>
        <v>-7.1484863937694154E-2</v>
      </c>
      <c r="I8" s="116">
        <f t="shared" si="4"/>
        <v>-7.259383800538588E-4</v>
      </c>
      <c r="J8" s="116">
        <f t="shared" si="4"/>
        <v>-0.10818713450292394</v>
      </c>
      <c r="K8" s="116">
        <f t="shared" si="4"/>
        <v>-5.2457958624027134E-2</v>
      </c>
      <c r="L8" s="116">
        <f t="shared" si="4"/>
        <v>-2.7659975497125511E-2</v>
      </c>
      <c r="M8" s="116">
        <f t="shared" si="4"/>
        <v>6.0755890174926108E-2</v>
      </c>
      <c r="N8" s="116">
        <f t="shared" si="4"/>
        <v>5.7713454910439665E-3</v>
      </c>
      <c r="O8" s="116">
        <f t="shared" si="4"/>
        <v>5.0985947976212032E-2</v>
      </c>
      <c r="P8" s="116">
        <f t="shared" si="4"/>
        <v>-5.029572033516283E-2</v>
      </c>
      <c r="Q8" s="116">
        <f t="shared" si="4"/>
        <v>-1.4112017295625168E-2</v>
      </c>
      <c r="R8" s="116">
        <f t="shared" si="4"/>
        <v>-1.7117621401230299E-4</v>
      </c>
      <c r="S8" s="116">
        <f t="shared" si="4"/>
        <v>9.8368527858641031E-2</v>
      </c>
      <c r="T8" s="116">
        <f t="shared" si="4"/>
        <v>1.2268361785850113E-2</v>
      </c>
      <c r="U8" s="116">
        <f t="shared" si="4"/>
        <v>0.17601691257922791</v>
      </c>
      <c r="V8" s="116">
        <f t="shared" si="4"/>
        <v>2.4263942294198593E-2</v>
      </c>
      <c r="W8" s="116">
        <f t="shared" si="4"/>
        <v>3.2999999999999918E-2</v>
      </c>
      <c r="X8" s="116">
        <f t="shared" si="4"/>
        <v>-3.500644735624947E-3</v>
      </c>
      <c r="Y8" s="116">
        <f t="shared" si="4"/>
        <v>5.7747984312323863E-2</v>
      </c>
      <c r="Z8" s="112">
        <f t="shared" si="5"/>
        <v>0.72494659372134818</v>
      </c>
      <c r="AA8" s="113">
        <f t="shared" si="1"/>
        <v>0.11270902778442461</v>
      </c>
      <c r="AB8" s="113">
        <f t="shared" si="6"/>
        <v>0.13908977581298784</v>
      </c>
      <c r="AC8" s="114">
        <f t="shared" si="2"/>
        <v>1.3720328736967685E-2</v>
      </c>
      <c r="AD8" s="98">
        <v>30063.9</v>
      </c>
      <c r="AE8" s="8">
        <v>20980.386938721556</v>
      </c>
      <c r="AF8" s="8">
        <v>814.33496025768602</v>
      </c>
      <c r="AG8" s="8">
        <v>1993.38</v>
      </c>
      <c r="AH8" s="8">
        <v>19.045000000000002</v>
      </c>
      <c r="AI8" s="8">
        <v>2188.2011110640851</v>
      </c>
      <c r="AJ8" s="8">
        <v>0.91500000000000004</v>
      </c>
      <c r="AK8" s="8">
        <v>116.08219364269388</v>
      </c>
      <c r="AL8" s="8">
        <v>40.588261197907066</v>
      </c>
      <c r="AM8" s="8">
        <v>28.318999999999999</v>
      </c>
      <c r="AN8" s="8">
        <v>136.279</v>
      </c>
      <c r="AO8" s="8">
        <v>63.798000000000002</v>
      </c>
      <c r="AP8" s="8">
        <v>7.4601362747219184</v>
      </c>
      <c r="AQ8" s="8">
        <v>448.721</v>
      </c>
      <c r="AR8" s="8">
        <v>1092.2545</v>
      </c>
      <c r="AS8" s="8">
        <v>1047.5915</v>
      </c>
      <c r="AT8" s="8">
        <v>799.90594040816325</v>
      </c>
      <c r="AU8" s="8">
        <v>591.32600000000002</v>
      </c>
      <c r="AV8" s="8">
        <v>71.046484433739465</v>
      </c>
      <c r="AW8" s="87">
        <v>18923.436415729495</v>
      </c>
      <c r="AX8" s="87">
        <v>3025.3720425826427</v>
      </c>
      <c r="AY8" s="9">
        <v>37.021179450931335</v>
      </c>
    </row>
    <row r="9" spans="2:51" x14ac:dyDescent="0.35">
      <c r="B9" s="12">
        <f t="shared" si="3"/>
        <v>2023</v>
      </c>
      <c r="C9" s="92">
        <v>7.400000000000001E-2</v>
      </c>
      <c r="D9" s="115">
        <f t="shared" si="4"/>
        <v>1.1006556035644044E-2</v>
      </c>
      <c r="E9" s="116">
        <f t="shared" si="4"/>
        <v>1.2999999999999901E-2</v>
      </c>
      <c r="F9" s="116">
        <f t="shared" si="4"/>
        <v>1.2999999999999678E-2</v>
      </c>
      <c r="G9" s="116">
        <f t="shared" si="4"/>
        <v>9.2606527606375888E-3</v>
      </c>
      <c r="H9" s="116">
        <f t="shared" si="4"/>
        <v>-7.9128380152270972E-2</v>
      </c>
      <c r="I9" s="116">
        <f t="shared" si="4"/>
        <v>-1.9975015323353884E-2</v>
      </c>
      <c r="J9" s="116">
        <f t="shared" si="4"/>
        <v>-0.1551001821493625</v>
      </c>
      <c r="K9" s="116">
        <f t="shared" si="4"/>
        <v>-2.7602800585906695E-2</v>
      </c>
      <c r="L9" s="116">
        <f t="shared" si="4"/>
        <v>1.1721093440619335E-2</v>
      </c>
      <c r="M9" s="116">
        <f t="shared" si="4"/>
        <v>-0.12426286238920858</v>
      </c>
      <c r="N9" s="116">
        <f t="shared" si="4"/>
        <v>1.2617285834159553E-2</v>
      </c>
      <c r="O9" s="116">
        <f t="shared" si="4"/>
        <v>-5.4782281576225E-2</v>
      </c>
      <c r="P9" s="116">
        <f t="shared" si="4"/>
        <v>-3.9543513568188304E-2</v>
      </c>
      <c r="Q9" s="116">
        <f t="shared" si="4"/>
        <v>-1.4744128311356075E-2</v>
      </c>
      <c r="R9" s="116">
        <f t="shared" si="4"/>
        <v>-5.0890154263498744E-3</v>
      </c>
      <c r="S9" s="116">
        <f t="shared" si="4"/>
        <v>5.5493004668327295E-2</v>
      </c>
      <c r="T9" s="116">
        <f t="shared" si="4"/>
        <v>1.6295115379672875E-2</v>
      </c>
      <c r="U9" s="116">
        <f t="shared" si="4"/>
        <v>0.109409192222226</v>
      </c>
      <c r="V9" s="116">
        <f t="shared" si="4"/>
        <v>5.4534937191354604E-2</v>
      </c>
      <c r="W9" s="116">
        <f t="shared" si="4"/>
        <v>1.3000000000000123E-2</v>
      </c>
      <c r="X9" s="116">
        <f t="shared" si="4"/>
        <v>-6.0382305289444771E-3</v>
      </c>
      <c r="Y9" s="116">
        <f t="shared" si="4"/>
        <v>5.4439762961639326E-2</v>
      </c>
      <c r="Z9" s="112">
        <f t="shared" si="5"/>
        <v>0.72637600127870472</v>
      </c>
      <c r="AA9" s="113">
        <f t="shared" si="1"/>
        <v>0.11342292102596498</v>
      </c>
      <c r="AB9" s="113">
        <f t="shared" si="6"/>
        <v>0.13674483004790294</v>
      </c>
      <c r="AC9" s="114">
        <f t="shared" si="2"/>
        <v>1.3243044557103475E-2</v>
      </c>
      <c r="AD9" s="98">
        <v>30394.799999999999</v>
      </c>
      <c r="AE9" s="8">
        <v>21253.131968924936</v>
      </c>
      <c r="AF9" s="8">
        <v>824.92131474103576</v>
      </c>
      <c r="AG9" s="8">
        <v>2011.84</v>
      </c>
      <c r="AH9" s="8">
        <v>17.538</v>
      </c>
      <c r="AI9" s="8">
        <v>2144.4917603399999</v>
      </c>
      <c r="AJ9" s="8">
        <v>0.77308333333333334</v>
      </c>
      <c r="AK9" s="8">
        <v>112.878</v>
      </c>
      <c r="AL9" s="8">
        <v>41.064</v>
      </c>
      <c r="AM9" s="8">
        <v>24.8</v>
      </c>
      <c r="AN9" s="8">
        <v>137.99847109619344</v>
      </c>
      <c r="AO9" s="8">
        <v>60.302999999999997</v>
      </c>
      <c r="AP9" s="8">
        <v>7.1651362747219185</v>
      </c>
      <c r="AQ9" s="8">
        <v>442.10500000000002</v>
      </c>
      <c r="AR9" s="8">
        <v>1086.6959999999999</v>
      </c>
      <c r="AS9" s="8">
        <v>1105.7255</v>
      </c>
      <c r="AT9" s="8">
        <v>812.94050000000004</v>
      </c>
      <c r="AU9" s="8">
        <v>656.02250000000004</v>
      </c>
      <c r="AV9" s="8">
        <v>74.921000000000006</v>
      </c>
      <c r="AW9" s="87">
        <v>19169.441089133979</v>
      </c>
      <c r="AX9" s="87">
        <v>3007.104148753705</v>
      </c>
      <c r="AY9" s="9">
        <v>39.036603684800347</v>
      </c>
    </row>
    <row r="10" spans="2:51" x14ac:dyDescent="0.35">
      <c r="B10" s="12">
        <f t="shared" si="3"/>
        <v>2024</v>
      </c>
      <c r="C10" s="92">
        <v>7.400000000000001E-2</v>
      </c>
      <c r="D10" s="115">
        <f t="shared" si="4"/>
        <v>7.5177332964848631E-3</v>
      </c>
      <c r="E10" s="116">
        <f t="shared" si="4"/>
        <v>4.0000000000000036E-3</v>
      </c>
      <c r="F10" s="116">
        <f t="shared" si="4"/>
        <v>4.0000000000002256E-3</v>
      </c>
      <c r="G10" s="116">
        <f t="shared" si="4"/>
        <v>-2.0389295371401328E-2</v>
      </c>
      <c r="H10" s="116">
        <f t="shared" si="4"/>
        <v>-6.5058729615691702E-2</v>
      </c>
      <c r="I10" s="116">
        <f t="shared" si="4"/>
        <v>3.3559264125402333E-3</v>
      </c>
      <c r="J10" s="116">
        <f t="shared" si="4"/>
        <v>-9.5289425460817201E-2</v>
      </c>
      <c r="K10" s="116">
        <f t="shared" si="4"/>
        <v>-3.2016867768741464E-2</v>
      </c>
      <c r="L10" s="116">
        <f t="shared" si="4"/>
        <v>-9.2684589908435533E-2</v>
      </c>
      <c r="M10" s="116">
        <f t="shared" si="4"/>
        <v>1.693548387096766E-2</v>
      </c>
      <c r="N10" s="116">
        <f t="shared" si="4"/>
        <v>-2.2117760501416006E-2</v>
      </c>
      <c r="O10" s="116">
        <f t="shared" si="4"/>
        <v>-0.10740759166210634</v>
      </c>
      <c r="P10" s="116">
        <f t="shared" si="4"/>
        <v>-2.1632526452682987E-2</v>
      </c>
      <c r="Q10" s="116">
        <f t="shared" si="4"/>
        <v>-2.3994299996607182E-2</v>
      </c>
      <c r="R10" s="116">
        <f t="shared" si="4"/>
        <v>-7.8490212534139125E-3</v>
      </c>
      <c r="S10" s="116">
        <f t="shared" si="4"/>
        <v>6.9760532790462015E-2</v>
      </c>
      <c r="T10" s="116">
        <f t="shared" si="4"/>
        <v>1.9785580863544094E-2</v>
      </c>
      <c r="U10" s="116">
        <f t="shared" si="4"/>
        <v>8.763876239000945E-2</v>
      </c>
      <c r="V10" s="116">
        <f t="shared" si="4"/>
        <v>1.0410966217749174E-2</v>
      </c>
      <c r="W10" s="116">
        <f t="shared" si="4"/>
        <v>3.9999999999997815E-3</v>
      </c>
      <c r="X10" s="116">
        <f t="shared" si="4"/>
        <v>-8.1377631551801111E-3</v>
      </c>
      <c r="Y10" s="116">
        <f t="shared" si="4"/>
        <v>5.1131541610954789E-2</v>
      </c>
      <c r="Z10" s="112">
        <f t="shared" si="5"/>
        <v>0.72383987019036611</v>
      </c>
      <c r="AA10" s="113">
        <f t="shared" si="1"/>
        <v>0.11499577119382955</v>
      </c>
      <c r="AB10" s="113">
        <f t="shared" si="6"/>
        <v>0.13461999578360268</v>
      </c>
      <c r="AC10" s="114">
        <f t="shared" si="2"/>
        <v>1.2559743950009137E-2</v>
      </c>
      <c r="AD10" s="98">
        <v>30623.3</v>
      </c>
      <c r="AE10" s="8">
        <v>21338.144496800636</v>
      </c>
      <c r="AF10" s="8">
        <v>828.221</v>
      </c>
      <c r="AG10" s="8">
        <v>1970.82</v>
      </c>
      <c r="AH10" s="8">
        <v>16.396999999999998</v>
      </c>
      <c r="AI10" s="8">
        <v>2151.68851688</v>
      </c>
      <c r="AJ10" s="8">
        <v>0.69941666666666658</v>
      </c>
      <c r="AK10" s="8">
        <v>109.264</v>
      </c>
      <c r="AL10" s="8">
        <v>37.258000000000003</v>
      </c>
      <c r="AM10" s="8">
        <v>25.22</v>
      </c>
      <c r="AN10" s="8">
        <v>134.94625396292625</v>
      </c>
      <c r="AO10" s="8">
        <v>53.826000000000001</v>
      </c>
      <c r="AP10" s="8">
        <v>7.0101362747219182</v>
      </c>
      <c r="AQ10" s="8">
        <v>431.49700000000001</v>
      </c>
      <c r="AR10" s="8">
        <v>1078.1665</v>
      </c>
      <c r="AS10" s="8">
        <v>1182.8615</v>
      </c>
      <c r="AT10" s="8">
        <v>829.02499999999998</v>
      </c>
      <c r="AU10" s="8">
        <v>713.51549999999997</v>
      </c>
      <c r="AV10" s="8">
        <v>75.700999999999993</v>
      </c>
      <c r="AW10" s="87">
        <v>19246.118853490512</v>
      </c>
      <c r="AX10" s="87">
        <v>2982.6330474081878</v>
      </c>
      <c r="AY10" s="9">
        <v>41.032605410460064</v>
      </c>
    </row>
    <row r="11" spans="2:51" x14ac:dyDescent="0.35">
      <c r="B11" s="12">
        <f t="shared" si="3"/>
        <v>2025</v>
      </c>
      <c r="C11" s="92">
        <v>7.6799999999999993E-2</v>
      </c>
      <c r="D11" s="115">
        <f t="shared" si="4"/>
        <v>2.0999999999999908E-3</v>
      </c>
      <c r="E11" s="116">
        <f t="shared" si="4"/>
        <v>-9.3015087734049651E-4</v>
      </c>
      <c r="F11" s="116">
        <f t="shared" si="4"/>
        <v>-9.3015087734049651E-4</v>
      </c>
      <c r="G11" s="116">
        <f t="shared" si="4"/>
        <v>-8.9201449142997102E-3</v>
      </c>
      <c r="H11" s="116">
        <f t="shared" si="4"/>
        <v>-6.4251884484973987E-2</v>
      </c>
      <c r="I11" s="116">
        <f t="shared" si="4"/>
        <v>-2.7280211273842392E-3</v>
      </c>
      <c r="J11" s="116">
        <f t="shared" si="4"/>
        <v>-6.2864539788375695E-2</v>
      </c>
      <c r="K11" s="116">
        <f t="shared" si="4"/>
        <v>-3.0504100161077741E-2</v>
      </c>
      <c r="L11" s="116">
        <f t="shared" si="4"/>
        <v>-4.9569471557264766E-2</v>
      </c>
      <c r="M11" s="116">
        <f t="shared" si="4"/>
        <v>-1.4155977002379028E-2</v>
      </c>
      <c r="N11" s="116">
        <f t="shared" si="4"/>
        <v>-2.0000000000000129E-2</v>
      </c>
      <c r="O11" s="116">
        <f t="shared" si="4"/>
        <v>-4.089101921004723E-2</v>
      </c>
      <c r="P11" s="116">
        <f t="shared" si="4"/>
        <v>-5.7060231687987684E-2</v>
      </c>
      <c r="Q11" s="116">
        <f t="shared" si="4"/>
        <v>-1.8759053773042322E-2</v>
      </c>
      <c r="R11" s="116">
        <f t="shared" si="4"/>
        <v>3.8495771994960126E-2</v>
      </c>
      <c r="S11" s="116">
        <f t="shared" si="4"/>
        <v>3.849577199496057E-2</v>
      </c>
      <c r="T11" s="116">
        <f t="shared" si="4"/>
        <v>-7.7444797957667566E-3</v>
      </c>
      <c r="U11" s="116">
        <f t="shared" si="4"/>
        <v>-7.7444797957668676E-3</v>
      </c>
      <c r="V11" s="116">
        <f t="shared" si="4"/>
        <v>1.9326032681206362E-2</v>
      </c>
      <c r="W11" s="116">
        <f t="shared" si="4"/>
        <v>-9.3015087734049651E-4</v>
      </c>
      <c r="X11" s="116">
        <f t="shared" si="4"/>
        <v>-5.6882482201265905E-3</v>
      </c>
      <c r="Y11" s="116">
        <f t="shared" si="4"/>
        <v>4.782332026027003E-2</v>
      </c>
      <c r="Z11" s="112">
        <f t="shared" si="5"/>
        <v>0.72165112254271468</v>
      </c>
      <c r="AA11" s="113">
        <f t="shared" si="1"/>
        <v>0.11711812359743953</v>
      </c>
      <c r="AB11" s="113">
        <f t="shared" si="6"/>
        <v>0.13357373898033448</v>
      </c>
      <c r="AC11" s="114">
        <f t="shared" si="2"/>
        <v>1.2144527222929691E-2</v>
      </c>
      <c r="AD11" s="98">
        <v>30687.608929999999</v>
      </c>
      <c r="AE11" s="8">
        <v>21318.296802976118</v>
      </c>
      <c r="AF11" s="8">
        <v>827.45062951021816</v>
      </c>
      <c r="AG11" s="8">
        <v>1953.2399999999998</v>
      </c>
      <c r="AH11" s="8">
        <v>15.34346185009988</v>
      </c>
      <c r="AI11" s="8">
        <v>2145.8186651464011</v>
      </c>
      <c r="AJ11" s="8">
        <v>0.65544815979634685</v>
      </c>
      <c r="AK11" s="8">
        <v>105.931</v>
      </c>
      <c r="AL11" s="8">
        <v>35.41114062871943</v>
      </c>
      <c r="AM11" s="8">
        <v>24.86298626</v>
      </c>
      <c r="AN11" s="8">
        <v>132.24732888366771</v>
      </c>
      <c r="AO11" s="8">
        <v>51.625</v>
      </c>
      <c r="AP11" s="8">
        <v>6.6101362747219188</v>
      </c>
      <c r="AQ11" s="8">
        <v>423.40252457409355</v>
      </c>
      <c r="AR11" s="8">
        <v>1119.6713517566043</v>
      </c>
      <c r="AS11" s="8">
        <v>1228.3966666056169</v>
      </c>
      <c r="AT11" s="8">
        <v>822.60463263731447</v>
      </c>
      <c r="AU11" s="8">
        <v>707.9896936262835</v>
      </c>
      <c r="AV11" s="8">
        <v>77.164000000000001</v>
      </c>
      <c r="AW11" s="87">
        <v>19228.21705915354</v>
      </c>
      <c r="AX11" s="87">
        <v>2965.6670902849773</v>
      </c>
      <c r="AY11" s="9">
        <v>42.994920840117786</v>
      </c>
    </row>
    <row r="12" spans="2:51" x14ac:dyDescent="0.35">
      <c r="B12" s="12">
        <f t="shared" si="3"/>
        <v>2026</v>
      </c>
      <c r="C12" s="92">
        <v>8.0700000000000008E-2</v>
      </c>
      <c r="D12" s="115">
        <f t="shared" si="4"/>
        <v>4.9999999999994493E-4</v>
      </c>
      <c r="E12" s="116">
        <f t="shared" si="4"/>
        <v>-3.0156474175441206E-3</v>
      </c>
      <c r="F12" s="116">
        <f t="shared" si="4"/>
        <v>-3.0156474175440096E-3</v>
      </c>
      <c r="G12" s="116">
        <f t="shared" si="4"/>
        <v>-3.2151706907496136E-3</v>
      </c>
      <c r="H12" s="116">
        <f t="shared" si="4"/>
        <v>-6.4018570743000769E-2</v>
      </c>
      <c r="I12" s="116">
        <f t="shared" si="4"/>
        <v>2.3301130152186822E-4</v>
      </c>
      <c r="J12" s="116">
        <f t="shared" si="4"/>
        <v>-6.6896634591073423E-2</v>
      </c>
      <c r="K12" s="116">
        <f t="shared" si="4"/>
        <v>-3.0000000000000027E-2</v>
      </c>
      <c r="L12" s="116">
        <f t="shared" si="4"/>
        <v>-3.0637030230902695E-2</v>
      </c>
      <c r="M12" s="116">
        <f t="shared" si="4"/>
        <v>8.8534642499535909E-3</v>
      </c>
      <c r="N12" s="116">
        <f t="shared" si="4"/>
        <v>-2.4444591850529607E-2</v>
      </c>
      <c r="O12" s="116">
        <f t="shared" si="4"/>
        <v>-6.1999999999999944E-2</v>
      </c>
      <c r="P12" s="116">
        <f t="shared" si="4"/>
        <v>-5.8849013671259609E-2</v>
      </c>
      <c r="Q12" s="116">
        <f t="shared" si="4"/>
        <v>-1.6370335567150507E-2</v>
      </c>
      <c r="R12" s="116">
        <f t="shared" si="4"/>
        <v>2.654247143021915E-2</v>
      </c>
      <c r="S12" s="116">
        <f t="shared" si="4"/>
        <v>2.654247143021915E-2</v>
      </c>
      <c r="T12" s="116">
        <f t="shared" si="4"/>
        <v>-9.232947727163543E-3</v>
      </c>
      <c r="U12" s="116">
        <f t="shared" si="4"/>
        <v>-9.2329477271634319E-3</v>
      </c>
      <c r="V12" s="116">
        <f t="shared" si="4"/>
        <v>1.496394167361137E-2</v>
      </c>
      <c r="W12" s="116">
        <f t="shared" si="4"/>
        <v>-3.0156474175440096E-3</v>
      </c>
      <c r="X12" s="116">
        <f t="shared" si="4"/>
        <v>-1.4100798432453709E-3</v>
      </c>
      <c r="Y12" s="116">
        <f t="shared" si="4"/>
        <v>4.4515098909585271E-2</v>
      </c>
      <c r="Z12" s="112">
        <f t="shared" si="5"/>
        <v>0.71911531953888153</v>
      </c>
      <c r="AA12" s="113">
        <f t="shared" si="1"/>
        <v>0.11861635681699721</v>
      </c>
      <c r="AB12" s="113">
        <f t="shared" si="6"/>
        <v>0.13331872997842215</v>
      </c>
      <c r="AC12" s="114">
        <f t="shared" si="2"/>
        <v>1.1751156665600844E-2</v>
      </c>
      <c r="AD12" s="98">
        <v>30702.952734464998</v>
      </c>
      <c r="AE12" s="8">
        <v>21254.008336275783</v>
      </c>
      <c r="AF12" s="8">
        <v>824.95533015619048</v>
      </c>
      <c r="AG12" s="8">
        <v>1946.96</v>
      </c>
      <c r="AH12" s="8">
        <v>14.361195352206726</v>
      </c>
      <c r="AI12" s="8">
        <v>2146.3186651463971</v>
      </c>
      <c r="AJ12" s="8">
        <v>0.61160088375705912</v>
      </c>
      <c r="AK12" s="8">
        <v>102.75306999999999</v>
      </c>
      <c r="AL12" s="8">
        <v>34.326248442766605</v>
      </c>
      <c r="AM12" s="8">
        <v>25.083109819999997</v>
      </c>
      <c r="AN12" s="8">
        <v>129.01459690578369</v>
      </c>
      <c r="AO12" s="8">
        <v>48.424250000000001</v>
      </c>
      <c r="AP12" s="8">
        <v>6.2211362747219194</v>
      </c>
      <c r="AQ12" s="8">
        <v>416.47128316683694</v>
      </c>
      <c r="AR12" s="8">
        <v>1149.3901966218389</v>
      </c>
      <c r="AS12" s="8">
        <v>1261.001350033973</v>
      </c>
      <c r="AT12" s="8">
        <v>815.00956706405157</v>
      </c>
      <c r="AU12" s="8">
        <v>701.45286179366155</v>
      </c>
      <c r="AV12" s="8">
        <v>78.318677595302546</v>
      </c>
      <c r="AW12" s="87">
        <v>19170.231536035128</v>
      </c>
      <c r="AX12" s="87">
        <v>2961.4852628991903</v>
      </c>
      <c r="AY12" s="9">
        <v>44.908843993925416</v>
      </c>
    </row>
    <row r="13" spans="2:51" x14ac:dyDescent="0.35">
      <c r="B13" s="12">
        <f t="shared" si="3"/>
        <v>2027</v>
      </c>
      <c r="C13" s="92">
        <v>8.2400000000000001E-2</v>
      </c>
      <c r="D13" s="115">
        <f t="shared" si="4"/>
        <v>1.2000000000000899E-3</v>
      </c>
      <c r="E13" s="116">
        <f t="shared" si="4"/>
        <v>-2.103834055342646E-3</v>
      </c>
      <c r="F13" s="116">
        <f t="shared" si="4"/>
        <v>-2.103834055342646E-3</v>
      </c>
      <c r="G13" s="116">
        <f t="shared" si="4"/>
        <v>-3.0817274109380399E-3</v>
      </c>
      <c r="H13" s="116">
        <f t="shared" si="4"/>
        <v>-6.5464822713633963E-2</v>
      </c>
      <c r="I13" s="116">
        <f t="shared" si="4"/>
        <v>2.3295701990311279E-4</v>
      </c>
      <c r="J13" s="116">
        <f t="shared" si="4"/>
        <v>-6.7646743987155089E-2</v>
      </c>
      <c r="K13" s="116">
        <f t="shared" si="4"/>
        <v>-3.0000000000000138E-2</v>
      </c>
      <c r="L13" s="116">
        <f t="shared" si="4"/>
        <v>-3.5364985635679469E-2</v>
      </c>
      <c r="M13" s="116">
        <f t="shared" si="4"/>
        <v>9.9165072347477956E-3</v>
      </c>
      <c r="N13" s="116">
        <f t="shared" si="4"/>
        <v>-2.4263483543409681E-2</v>
      </c>
      <c r="O13" s="116">
        <f t="shared" si="4"/>
        <v>-5.8000000000000052E-2</v>
      </c>
      <c r="P13" s="116">
        <f t="shared" si="4"/>
        <v>-6.6868813289031381E-2</v>
      </c>
      <c r="Q13" s="116">
        <f t="shared" si="4"/>
        <v>-1.4779897930965014E-2</v>
      </c>
      <c r="R13" s="116">
        <f t="shared" si="4"/>
        <v>2.3654916295019923E-2</v>
      </c>
      <c r="S13" s="116">
        <f t="shared" si="4"/>
        <v>2.3654916295019923E-2</v>
      </c>
      <c r="T13" s="117">
        <f t="shared" si="4"/>
        <v>-8.9604736284953912E-3</v>
      </c>
      <c r="U13" s="116">
        <f t="shared" si="4"/>
        <v>-8.9604736284952802E-3</v>
      </c>
      <c r="V13" s="116">
        <f t="shared" si="4"/>
        <v>1.4338547685377678E-2</v>
      </c>
      <c r="W13" s="116">
        <f t="shared" si="4"/>
        <v>-2.103834055342646E-3</v>
      </c>
      <c r="X13" s="116">
        <f t="shared" si="4"/>
        <v>-1.3436661536965211E-3</v>
      </c>
      <c r="Y13" s="116">
        <f t="shared" si="4"/>
        <v>4.1206877558900734E-2</v>
      </c>
      <c r="Z13" s="112">
        <f t="shared" si="5"/>
        <v>0.71674232944458338</v>
      </c>
      <c r="AA13" s="113">
        <f t="shared" si="1"/>
        <v>0.11989122175933385</v>
      </c>
      <c r="AB13" s="113">
        <f t="shared" si="6"/>
        <v>0.13298001809158641</v>
      </c>
      <c r="AC13" s="114">
        <f t="shared" si="2"/>
        <v>1.1366728849276883E-2</v>
      </c>
      <c r="AD13" s="98">
        <v>30739.796277746362</v>
      </c>
      <c r="AE13" s="8">
        <v>21209.293429725389</v>
      </c>
      <c r="AF13" s="8">
        <v>823.21976103847146</v>
      </c>
      <c r="AG13" s="8">
        <v>1940.96</v>
      </c>
      <c r="AH13" s="8">
        <v>13.421042244518649</v>
      </c>
      <c r="AI13" s="8">
        <v>2146.818665146392</v>
      </c>
      <c r="AJ13" s="8">
        <v>0.57022807535122755</v>
      </c>
      <c r="AK13" s="8">
        <v>99.67047789999998</v>
      </c>
      <c r="AL13" s="8">
        <v>33.112301159661399</v>
      </c>
      <c r="AM13" s="8">
        <v>25.33184666</v>
      </c>
      <c r="AN13" s="8">
        <v>125.88425335690057</v>
      </c>
      <c r="AO13" s="8">
        <v>45.615643499999997</v>
      </c>
      <c r="AP13" s="8">
        <v>5.8051362747219191</v>
      </c>
      <c r="AQ13" s="8">
        <v>410.31588011045307</v>
      </c>
      <c r="AR13" s="8">
        <v>1176.5789255132449</v>
      </c>
      <c r="AS13" s="8">
        <v>1290.8302314169337</v>
      </c>
      <c r="AT13" s="8">
        <v>807.70669533140267</v>
      </c>
      <c r="AU13" s="8">
        <v>695.1675119239269</v>
      </c>
      <c r="AV13" s="8">
        <v>79.441653688658519</v>
      </c>
      <c r="AW13" s="87">
        <v>19129.900550080813</v>
      </c>
      <c r="AX13" s="87">
        <v>2957.5060153867616</v>
      </c>
      <c r="AY13" s="9">
        <v>46.759397229694876</v>
      </c>
    </row>
    <row r="14" spans="2:51" x14ac:dyDescent="0.35">
      <c r="B14" s="12">
        <f t="shared" si="3"/>
        <v>2028</v>
      </c>
      <c r="C14" s="92">
        <v>8.1099999999999992E-2</v>
      </c>
      <c r="D14" s="115">
        <f t="shared" si="4"/>
        <v>3.8000000000000256E-3</v>
      </c>
      <c r="E14" s="116">
        <f t="shared" si="4"/>
        <v>2.8358246432784728E-3</v>
      </c>
      <c r="F14" s="116">
        <f t="shared" si="4"/>
        <v>2.8358246432782508E-3</v>
      </c>
      <c r="G14" s="116">
        <f t="shared" si="4"/>
        <v>-2.30813618003467E-3</v>
      </c>
      <c r="H14" s="116">
        <f t="shared" si="4"/>
        <v>-7.9451228435861054E-2</v>
      </c>
      <c r="I14" s="116">
        <f t="shared" si="4"/>
        <v>0</v>
      </c>
      <c r="J14" s="116">
        <f t="shared" si="4"/>
        <v>-7.2442460296441413E-2</v>
      </c>
      <c r="K14" s="116">
        <f t="shared" si="4"/>
        <v>-3.0000000000000138E-2</v>
      </c>
      <c r="L14" s="116">
        <f t="shared" si="4"/>
        <v>-3.715158142018915E-2</v>
      </c>
      <c r="M14" s="116">
        <f t="shared" si="4"/>
        <v>1.0948673569777467E-2</v>
      </c>
      <c r="N14" s="116">
        <f t="shared" si="4"/>
        <v>-2.2777602086168747E-2</v>
      </c>
      <c r="O14" s="116">
        <f t="shared" si="4"/>
        <v>-6.0000000000000053E-2</v>
      </c>
      <c r="P14" s="116">
        <f t="shared" si="4"/>
        <v>-4.6574278023043703E-2</v>
      </c>
      <c r="Q14" s="116">
        <f t="shared" si="4"/>
        <v>-1.2990857151605972E-2</v>
      </c>
      <c r="R14" s="116">
        <f t="shared" si="4"/>
        <v>2.8358246432784728E-3</v>
      </c>
      <c r="S14" s="116">
        <f t="shared" si="4"/>
        <v>2.8358246432782508E-3</v>
      </c>
      <c r="T14" s="117">
        <f t="shared" si="4"/>
        <v>-8.6919538319393252E-3</v>
      </c>
      <c r="U14" s="116">
        <f t="shared" si="4"/>
        <v>-8.6919538319394363E-3</v>
      </c>
      <c r="V14" s="116">
        <f t="shared" si="4"/>
        <v>1.3556431153978421E-2</v>
      </c>
      <c r="W14" s="116">
        <f t="shared" si="4"/>
        <v>2.8358246432780287E-3</v>
      </c>
      <c r="X14" s="116">
        <f t="shared" si="4"/>
        <v>-1.0959497485022451E-3</v>
      </c>
      <c r="Y14" s="116">
        <f t="shared" si="4"/>
        <v>3.7898656208215975E-2</v>
      </c>
      <c r="Z14" s="112">
        <f t="shared" si="5"/>
        <v>0.7160538802603138</v>
      </c>
      <c r="AA14" s="113">
        <f t="shared" si="1"/>
        <v>0.11926385515140069</v>
      </c>
      <c r="AB14" s="113">
        <f t="shared" si="6"/>
        <v>0.13233141928093556</v>
      </c>
      <c r="AC14" s="114">
        <f t="shared" si="2"/>
        <v>1.0969634736141253E-2</v>
      </c>
      <c r="AD14" s="98">
        <v>30856.607503601797</v>
      </c>
      <c r="AE14" s="8">
        <v>21269.439266699927</v>
      </c>
      <c r="AF14" s="8">
        <v>825.55426792365802</v>
      </c>
      <c r="AG14" s="8">
        <v>1936.48</v>
      </c>
      <c r="AH14" s="8">
        <v>12.354723951302056</v>
      </c>
      <c r="AI14" s="8">
        <v>2146.818665146392</v>
      </c>
      <c r="AJ14" s="8">
        <v>0.52891935064268003</v>
      </c>
      <c r="AK14" s="8">
        <v>96.680363562999972</v>
      </c>
      <c r="AL14" s="8">
        <v>31.882126807118414</v>
      </c>
      <c r="AM14" s="8">
        <v>25.609196779999998</v>
      </c>
      <c r="AN14" s="8">
        <v>123.01691192502264</v>
      </c>
      <c r="AO14" s="8">
        <v>42.878704889999995</v>
      </c>
      <c r="AP14" s="8">
        <v>5.5347662439013643</v>
      </c>
      <c r="AQ14" s="8">
        <v>404.98552512490267</v>
      </c>
      <c r="AR14" s="8">
        <v>1179.9154970249774</v>
      </c>
      <c r="AS14" s="8">
        <v>1294.4907995974745</v>
      </c>
      <c r="AT14" s="8">
        <v>800.68614602583386</v>
      </c>
      <c r="AU14" s="8">
        <v>689.12514800481995</v>
      </c>
      <c r="AV14" s="8">
        <v>80.518598997647018</v>
      </c>
      <c r="AW14" s="87">
        <v>19184.149593484191</v>
      </c>
      <c r="AX14" s="87">
        <v>2954.2647374130047</v>
      </c>
      <c r="AY14" s="9">
        <v>48.531515549806493</v>
      </c>
    </row>
    <row r="15" spans="2:51" x14ac:dyDescent="0.35">
      <c r="B15" s="12">
        <f t="shared" si="3"/>
        <v>2029</v>
      </c>
      <c r="C15" s="92">
        <v>7.9500000000000001E-2</v>
      </c>
      <c r="D15" s="115">
        <f t="shared" si="4"/>
        <v>4.3999999999999595E-3</v>
      </c>
      <c r="E15" s="116">
        <f t="shared" si="4"/>
        <v>3.9954493571292549E-3</v>
      </c>
      <c r="F15" s="116">
        <f t="shared" si="4"/>
        <v>3.9954493571294769E-3</v>
      </c>
      <c r="G15" s="116">
        <f t="shared" si="4"/>
        <v>-2.2515078906056862E-3</v>
      </c>
      <c r="H15" s="116">
        <f t="shared" si="4"/>
        <v>-9.516268337004552E-2</v>
      </c>
      <c r="I15" s="116">
        <f t="shared" si="4"/>
        <v>0</v>
      </c>
      <c r="J15" s="116">
        <f t="shared" si="4"/>
        <v>-7.9039645183225704E-2</v>
      </c>
      <c r="K15" s="116">
        <f t="shared" si="4"/>
        <v>-2.9999999999999916E-2</v>
      </c>
      <c r="L15" s="116">
        <f t="shared" si="4"/>
        <v>-3.5231221146046821E-2</v>
      </c>
      <c r="M15" s="116">
        <f t="shared" si="4"/>
        <v>1.1947403217228203E-2</v>
      </c>
      <c r="N15" s="116">
        <f t="shared" si="4"/>
        <v>-2.3717183660584729E-2</v>
      </c>
      <c r="O15" s="116">
        <f t="shared" si="4"/>
        <v>-6.4000000000000057E-2</v>
      </c>
      <c r="P15" s="116">
        <f t="shared" si="4"/>
        <v>-5.2254334291455318E-2</v>
      </c>
      <c r="Q15" s="116">
        <f t="shared" si="4"/>
        <v>-1.1701137538779549E-2</v>
      </c>
      <c r="R15" s="116">
        <f t="shared" si="4"/>
        <v>3.9954493571294769E-3</v>
      </c>
      <c r="S15" s="116">
        <f t="shared" si="4"/>
        <v>3.9954493571294769E-3</v>
      </c>
      <c r="T15" s="117">
        <f t="shared" si="4"/>
        <v>-8.4217300608049328E-3</v>
      </c>
      <c r="U15" s="116">
        <f t="shared" si="4"/>
        <v>-8.4217300608049328E-3</v>
      </c>
      <c r="V15" s="116">
        <f t="shared" si="4"/>
        <v>1.1615079481441581E-2</v>
      </c>
      <c r="W15" s="116">
        <f t="shared" si="4"/>
        <v>3.995449357129699E-3</v>
      </c>
      <c r="X15" s="116">
        <f t="shared" si="4"/>
        <v>-1.0677641675381766E-3</v>
      </c>
      <c r="Y15" s="116">
        <f t="shared" si="4"/>
        <v>3.4590434857531438E-2</v>
      </c>
      <c r="Z15" s="112">
        <f t="shared" si="5"/>
        <v>0.71576546921133999</v>
      </c>
      <c r="AA15" s="113">
        <f t="shared" si="1"/>
        <v>0.11868990975282606</v>
      </c>
      <c r="AB15" s="113">
        <f t="shared" si="6"/>
        <v>0.13161103199242125</v>
      </c>
      <c r="AC15" s="114">
        <f t="shared" si="2"/>
        <v>1.0570323231611198E-2</v>
      </c>
      <c r="AD15" s="98">
        <v>30992.376576617644</v>
      </c>
      <c r="AE15" s="8">
        <v>21354.420234144563</v>
      </c>
      <c r="AF15" s="8">
        <v>828.85272819270904</v>
      </c>
      <c r="AG15" s="8">
        <v>1932.12</v>
      </c>
      <c r="AH15" s="8">
        <v>11.179015267799981</v>
      </c>
      <c r="AI15" s="8">
        <v>2146.818665146392</v>
      </c>
      <c r="AJ15" s="8">
        <v>0.48711375283734043</v>
      </c>
      <c r="AK15" s="8">
        <v>93.779952656109984</v>
      </c>
      <c r="AL15" s="8">
        <v>30.758880546970516</v>
      </c>
      <c r="AM15" s="8">
        <v>25.915160179999997</v>
      </c>
      <c r="AN15" s="8">
        <v>120.0992972315389</v>
      </c>
      <c r="AO15" s="8">
        <v>40.134467777039994</v>
      </c>
      <c r="AP15" s="8">
        <v>5.2455507183674799</v>
      </c>
      <c r="AQ15" s="8">
        <v>400.2467337942013</v>
      </c>
      <c r="AR15" s="8">
        <v>1184.6297896390329</v>
      </c>
      <c r="AS15" s="8">
        <v>1299.6628720305362</v>
      </c>
      <c r="AT15" s="8">
        <v>793.94298344057802</v>
      </c>
      <c r="AU15" s="8">
        <v>683.3215220302111</v>
      </c>
      <c r="AV15" s="8">
        <v>81.453828924739014</v>
      </c>
      <c r="AW15" s="87">
        <v>19260.798891644557</v>
      </c>
      <c r="AX15" s="87">
        <v>2951.1102793849736</v>
      </c>
      <c r="AY15" s="9">
        <v>50.210241776969347</v>
      </c>
    </row>
    <row r="16" spans="2:51" x14ac:dyDescent="0.35">
      <c r="B16" s="12">
        <f t="shared" si="3"/>
        <v>2030</v>
      </c>
      <c r="C16" s="92">
        <v>8.0600000000000005E-2</v>
      </c>
      <c r="D16" s="115">
        <f t="shared" si="4"/>
        <v>2.4999999999999467E-3</v>
      </c>
      <c r="E16" s="116">
        <f t="shared" si="4"/>
        <v>3.3323832609120085E-3</v>
      </c>
      <c r="F16" s="116">
        <f t="shared" si="4"/>
        <v>3.3323832609120085E-3</v>
      </c>
      <c r="G16" s="116">
        <f t="shared" si="4"/>
        <v>-2.2048319980124687E-3</v>
      </c>
      <c r="H16" s="116">
        <f t="shared" si="4"/>
        <v>0</v>
      </c>
      <c r="I16" s="116">
        <f t="shared" si="4"/>
        <v>0</v>
      </c>
      <c r="J16" s="116">
        <f t="shared" si="4"/>
        <v>-0.10465116279069775</v>
      </c>
      <c r="K16" s="116">
        <f t="shared" si="4"/>
        <v>-3.0915639490055935E-2</v>
      </c>
      <c r="L16" s="116">
        <f t="shared" si="4"/>
        <v>-3.2869454305480938E-2</v>
      </c>
      <c r="M16" s="116">
        <f t="shared" si="4"/>
        <v>-8.0000000000001181E-3</v>
      </c>
      <c r="N16" s="116">
        <f t="shared" si="4"/>
        <v>-2.2673965826463638E-2</v>
      </c>
      <c r="O16" s="116">
        <f t="shared" si="4"/>
        <v>-6.1367275590978099E-2</v>
      </c>
      <c r="P16" s="116">
        <f t="shared" si="4"/>
        <v>-5.7578408475086773E-2</v>
      </c>
      <c r="Q16" s="116">
        <f t="shared" si="4"/>
        <v>-1.2624036515111015E-2</v>
      </c>
      <c r="R16" s="116">
        <f t="shared" si="4"/>
        <v>3.3323832609120085E-3</v>
      </c>
      <c r="S16" s="116">
        <f t="shared" si="4"/>
        <v>3.3323832609120085E-3</v>
      </c>
      <c r="T16" s="117">
        <f t="shared" si="4"/>
        <v>-1.6741676288319574E-2</v>
      </c>
      <c r="U16" s="116">
        <f t="shared" si="4"/>
        <v>-1.6741676288320018E-2</v>
      </c>
      <c r="V16" s="116">
        <f t="shared" si="4"/>
        <v>-1.6741676288319574E-2</v>
      </c>
      <c r="W16" s="116">
        <f t="shared" si="4"/>
        <v>3.3323832609117865E-3</v>
      </c>
      <c r="X16" s="116">
        <f t="shared" si="4"/>
        <v>-1.0443893251941283E-3</v>
      </c>
      <c r="Y16" s="116">
        <f t="shared" si="4"/>
        <v>3.1282213506846679E-2</v>
      </c>
      <c r="Z16" s="112">
        <f t="shared" si="5"/>
        <v>0.7163597746430711</v>
      </c>
      <c r="AA16" s="113">
        <f t="shared" si="1"/>
        <v>0.11806994371475435</v>
      </c>
      <c r="AB16" s="113">
        <f t="shared" si="6"/>
        <v>0.13114571454915772</v>
      </c>
      <c r="AC16" s="114">
        <f t="shared" si="2"/>
        <v>1.0233157459750779E-2</v>
      </c>
      <c r="AD16" s="98">
        <v>31069.857518059187</v>
      </c>
      <c r="AE16" s="8">
        <v>21425.581346679308</v>
      </c>
      <c r="AF16" s="8">
        <v>831.61478314989972</v>
      </c>
      <c r="AG16" s="8">
        <v>1927.8600000000001</v>
      </c>
      <c r="AH16" s="8">
        <v>11.179015267799981</v>
      </c>
      <c r="AI16" s="8">
        <v>2146.818665146392</v>
      </c>
      <c r="AJ16" s="8">
        <v>0.43613673219157223</v>
      </c>
      <c r="AK16" s="8">
        <v>90.880685448399177</v>
      </c>
      <c r="AL16" s="8">
        <v>29.747852928344123</v>
      </c>
      <c r="AM16" s="8">
        <v>25.707838898559995</v>
      </c>
      <c r="AN16" s="8">
        <v>117.37616987032868</v>
      </c>
      <c r="AO16" s="8">
        <v>37.671524832269149</v>
      </c>
      <c r="AP16" s="8">
        <v>4.9435202564285321</v>
      </c>
      <c r="AQ16" s="8">
        <v>395.1940044117294</v>
      </c>
      <c r="AR16" s="8">
        <v>1188.5774301204037</v>
      </c>
      <c r="AS16" s="8">
        <v>1303.9938468301195</v>
      </c>
      <c r="AT16" s="8">
        <v>780.65104702043323</v>
      </c>
      <c r="AU16" s="8">
        <v>671.88157430753915</v>
      </c>
      <c r="AV16" s="8">
        <v>80.090155288436875</v>
      </c>
      <c r="AW16" s="87">
        <v>19324.983255462863</v>
      </c>
      <c r="AX16" s="87">
        <v>2948.0281713117133</v>
      </c>
      <c r="AY16" s="9">
        <v>51.780929280466893</v>
      </c>
    </row>
    <row r="17" spans="2:51" x14ac:dyDescent="0.35">
      <c r="B17" s="12">
        <f t="shared" si="3"/>
        <v>2031</v>
      </c>
      <c r="C17" s="92">
        <v>8.1799999999999998E-2</v>
      </c>
      <c r="D17" s="115">
        <f t="shared" si="4"/>
        <v>2.6999999999999247E-3</v>
      </c>
      <c r="E17" s="116">
        <f t="shared" si="4"/>
        <v>4.4412153036494928E-3</v>
      </c>
      <c r="F17" s="116">
        <f t="shared" si="4"/>
        <v>4.4412153036497148E-3</v>
      </c>
      <c r="G17" s="116">
        <f t="shared" si="4"/>
        <v>-2.0022200782214838E-3</v>
      </c>
      <c r="H17" s="116">
        <f t="shared" si="4"/>
        <v>-0.1313975741127732</v>
      </c>
      <c r="I17" s="116">
        <f t="shared" si="4"/>
        <v>0</v>
      </c>
      <c r="J17" s="116">
        <f t="shared" si="4"/>
        <v>-0.10822510822510822</v>
      </c>
      <c r="K17" s="116">
        <f t="shared" si="4"/>
        <v>-3.2435967302452351E-2</v>
      </c>
      <c r="L17" s="116">
        <f t="shared" si="4"/>
        <v>-3.5835761100613372E-2</v>
      </c>
      <c r="M17" s="116">
        <f t="shared" si="4"/>
        <v>-6.0000000000000053E-3</v>
      </c>
      <c r="N17" s="116">
        <f t="shared" si="4"/>
        <v>-2.3664195354322737E-2</v>
      </c>
      <c r="O17" s="116">
        <f t="shared" si="4"/>
        <v>-6.4973188036015483E-2</v>
      </c>
      <c r="P17" s="116">
        <f t="shared" si="4"/>
        <v>-6.6992374512521491E-2</v>
      </c>
      <c r="Q17" s="116">
        <f t="shared" ref="Q17:Y32" si="7">AQ17/AQ16-1</f>
        <v>-1.2333474089043506E-2</v>
      </c>
      <c r="R17" s="116">
        <f t="shared" si="7"/>
        <v>4.4412153036494928E-3</v>
      </c>
      <c r="S17" s="116">
        <f t="shared" si="7"/>
        <v>4.4412153036497148E-3</v>
      </c>
      <c r="T17" s="117">
        <f t="shared" si="7"/>
        <v>-1.3171120723513008E-2</v>
      </c>
      <c r="U17" s="116">
        <f t="shared" si="7"/>
        <v>-1.3171120723512675E-2</v>
      </c>
      <c r="V17" s="116">
        <f t="shared" si="7"/>
        <v>-1.317112072351323E-2</v>
      </c>
      <c r="W17" s="116">
        <f t="shared" si="7"/>
        <v>4.4412153036494928E-3</v>
      </c>
      <c r="X17" s="116">
        <f t="shared" si="7"/>
        <v>-9.4731396441560811E-4</v>
      </c>
      <c r="Y17" s="116">
        <f t="shared" si="7"/>
        <v>2.797399215616192E-2</v>
      </c>
      <c r="Z17" s="112">
        <f t="shared" si="5"/>
        <v>0.71760375250537045</v>
      </c>
      <c r="AA17" s="113">
        <f t="shared" si="1"/>
        <v>0.11762085349867205</v>
      </c>
      <c r="AB17" s="113">
        <f t="shared" si="6"/>
        <v>0.13066867296538548</v>
      </c>
      <c r="AC17" s="114">
        <f t="shared" si="2"/>
        <v>9.8447913686755262E-3</v>
      </c>
      <c r="AD17" s="98">
        <v>31153.746133357945</v>
      </c>
      <c r="AE17" s="8">
        <v>21520.736966445769</v>
      </c>
      <c r="AF17" s="8">
        <v>835.30816345156632</v>
      </c>
      <c r="AG17" s="8">
        <v>1924</v>
      </c>
      <c r="AH17" s="8">
        <v>9.7101197806414099</v>
      </c>
      <c r="AI17" s="8">
        <v>2146.818665146392</v>
      </c>
      <c r="AJ17" s="8">
        <v>0.3889357871491943</v>
      </c>
      <c r="AK17" s="8">
        <v>87.93288250677044</v>
      </c>
      <c r="AL17" s="8">
        <v>28.681815977547803</v>
      </c>
      <c r="AM17" s="8">
        <v>25.553591865168634</v>
      </c>
      <c r="AN17" s="8">
        <v>114.59855725657505</v>
      </c>
      <c r="AO17" s="8">
        <v>35.2238857657387</v>
      </c>
      <c r="AP17" s="8">
        <v>4.6123420959996357</v>
      </c>
      <c r="AQ17" s="8">
        <v>390.31988939817199</v>
      </c>
      <c r="AR17" s="8">
        <v>1193.8561583926269</v>
      </c>
      <c r="AS17" s="8">
        <v>1309.7851642585265</v>
      </c>
      <c r="AT17" s="8">
        <v>770.36899783719025</v>
      </c>
      <c r="AU17" s="8">
        <v>663.03214098043077</v>
      </c>
      <c r="AV17" s="8">
        <v>79.035278184367954</v>
      </c>
      <c r="AW17" s="87">
        <v>19410.809666839796</v>
      </c>
      <c r="AX17" s="87">
        <v>2945.2354630575392</v>
      </c>
      <c r="AY17" s="9">
        <v>53.229448589997453</v>
      </c>
    </row>
    <row r="18" spans="2:51" x14ac:dyDescent="0.35">
      <c r="B18" s="12">
        <f t="shared" si="3"/>
        <v>2032</v>
      </c>
      <c r="C18" s="92">
        <v>8.2899999999999988E-2</v>
      </c>
      <c r="D18" s="115">
        <f t="shared" ref="D18:S33" si="8">AD18/AD17-1</f>
        <v>2.2999999999999687E-3</v>
      </c>
      <c r="E18" s="116">
        <f t="shared" si="8"/>
        <v>4.4215781232224138E-3</v>
      </c>
      <c r="F18" s="116">
        <f t="shared" si="8"/>
        <v>4.4215781232226359E-3</v>
      </c>
      <c r="G18" s="116">
        <f t="shared" si="8"/>
        <v>-2.0997920997920527E-3</v>
      </c>
      <c r="H18" s="116">
        <f t="shared" si="8"/>
        <v>-0.13180013008786218</v>
      </c>
      <c r="I18" s="116">
        <f t="shared" si="8"/>
        <v>0</v>
      </c>
      <c r="J18" s="116">
        <f t="shared" si="8"/>
        <v>-0.10922330097087396</v>
      </c>
      <c r="K18" s="116">
        <f t="shared" si="8"/>
        <v>-4.2343478946538449E-2</v>
      </c>
      <c r="L18" s="116">
        <f t="shared" si="8"/>
        <v>-3.8928723646280416E-2</v>
      </c>
      <c r="M18" s="116">
        <f t="shared" si="8"/>
        <v>-6.0000000000000053E-3</v>
      </c>
      <c r="N18" s="116">
        <f t="shared" si="8"/>
        <v>-2.4469891426509571E-2</v>
      </c>
      <c r="O18" s="116">
        <f t="shared" si="8"/>
        <v>-7.0838746839768985E-2</v>
      </c>
      <c r="P18" s="116">
        <f t="shared" si="8"/>
        <v>-7.3654868675125273E-2</v>
      </c>
      <c r="Q18" s="116">
        <f t="shared" si="7"/>
        <v>-1.2324744775340957E-2</v>
      </c>
      <c r="R18" s="116">
        <f t="shared" si="7"/>
        <v>4.4215781232224138E-3</v>
      </c>
      <c r="S18" s="116">
        <f t="shared" si="7"/>
        <v>4.4215781232224138E-3</v>
      </c>
      <c r="T18" s="117">
        <f t="shared" si="7"/>
        <v>-1.0300585521167749E-2</v>
      </c>
      <c r="U18" s="116">
        <f t="shared" si="7"/>
        <v>-1.030058552116786E-2</v>
      </c>
      <c r="V18" s="116">
        <f t="shared" si="7"/>
        <v>-1.0300585521167749E-2</v>
      </c>
      <c r="W18" s="116">
        <f t="shared" si="7"/>
        <v>5.2430547714221731E-3</v>
      </c>
      <c r="X18" s="116">
        <f t="shared" si="7"/>
        <v>-9.9242936920529434E-4</v>
      </c>
      <c r="Y18" s="116">
        <f t="shared" si="7"/>
        <v>2.4665770805477383E-2</v>
      </c>
      <c r="Z18" s="112">
        <f t="shared" si="5"/>
        <v>0.71912271132254868</v>
      </c>
      <c r="AA18" s="113">
        <f t="shared" si="1"/>
        <v>0.11729727850441014</v>
      </c>
      <c r="AB18" s="113">
        <f t="shared" si="6"/>
        <v>0.13023944281821767</v>
      </c>
      <c r="AC18" s="114">
        <f t="shared" si="2"/>
        <v>9.4393491731076893E-3</v>
      </c>
      <c r="AD18" s="98">
        <v>31225.399749464668</v>
      </c>
      <c r="AE18" s="8">
        <v>21615.892586212231</v>
      </c>
      <c r="AF18" s="8">
        <v>839.00154375323302</v>
      </c>
      <c r="AG18" s="8">
        <v>1919.96</v>
      </c>
      <c r="AH18" s="8">
        <v>8.4303247303841484</v>
      </c>
      <c r="AI18" s="8">
        <v>2146.818665146392</v>
      </c>
      <c r="AJ18" s="8">
        <v>0.34645493661105409</v>
      </c>
      <c r="AK18" s="8">
        <v>84.209498347636568</v>
      </c>
      <c r="AL18" s="8">
        <v>27.565269489684376</v>
      </c>
      <c r="AM18" s="8">
        <v>25.400270313977622</v>
      </c>
      <c r="AN18" s="8">
        <v>111.79434300287201</v>
      </c>
      <c r="AO18" s="8">
        <v>32.728669839266594</v>
      </c>
      <c r="AP18" s="8">
        <v>4.2726206446340305</v>
      </c>
      <c r="AQ18" s="8">
        <v>385.50929638060023</v>
      </c>
      <c r="AR18" s="8">
        <v>1199.13488666485</v>
      </c>
      <c r="AS18" s="8">
        <v>1315.5764816869332</v>
      </c>
      <c r="AT18" s="8">
        <v>762.43374609211196</v>
      </c>
      <c r="AU18" s="8">
        <v>656.20252170897879</v>
      </c>
      <c r="AV18" s="8">
        <v>78.221168542240591</v>
      </c>
      <c r="AW18" s="87">
        <v>19512.581605080686</v>
      </c>
      <c r="AX18" s="87">
        <v>2942.3125248847759</v>
      </c>
      <c r="AY18" s="9">
        <v>54.542393969020274</v>
      </c>
    </row>
    <row r="19" spans="2:51" x14ac:dyDescent="0.35">
      <c r="B19" s="12">
        <f t="shared" si="3"/>
        <v>2033</v>
      </c>
      <c r="C19" s="92">
        <v>8.4100000000000008E-2</v>
      </c>
      <c r="D19" s="115">
        <f t="shared" si="8"/>
        <v>2.0999999999999908E-3</v>
      </c>
      <c r="E19" s="116">
        <f t="shared" si="8"/>
        <v>4.4021138330023746E-3</v>
      </c>
      <c r="F19" s="116">
        <f t="shared" si="8"/>
        <v>4.4021138330025966E-3</v>
      </c>
      <c r="G19" s="116">
        <f t="shared" si="8"/>
        <v>-1.8125377612033811E-3</v>
      </c>
      <c r="H19" s="116">
        <f t="shared" si="8"/>
        <v>-0.13089564467520332</v>
      </c>
      <c r="I19" s="116">
        <f t="shared" si="8"/>
        <v>0</v>
      </c>
      <c r="J19" s="116">
        <f t="shared" si="8"/>
        <v>-0.12806539509536785</v>
      </c>
      <c r="K19" s="116">
        <f t="shared" si="8"/>
        <v>-4.5497853320002335E-2</v>
      </c>
      <c r="L19" s="116">
        <f t="shared" si="8"/>
        <v>-4.1968381676403932E-2</v>
      </c>
      <c r="M19" s="116">
        <f t="shared" si="8"/>
        <v>-6.0000000000001164E-3</v>
      </c>
      <c r="N19" s="116">
        <f t="shared" si="8"/>
        <v>-2.6717505377440443E-2</v>
      </c>
      <c r="O19" s="116">
        <f t="shared" si="8"/>
        <v>-8.3326331438416168E-2</v>
      </c>
      <c r="P19" s="116">
        <f t="shared" si="8"/>
        <v>-6.9160681858359552E-2</v>
      </c>
      <c r="Q19" s="116">
        <f t="shared" si="7"/>
        <v>-1.1776820371363628E-2</v>
      </c>
      <c r="R19" s="116">
        <f t="shared" si="7"/>
        <v>4.4021138330023746E-3</v>
      </c>
      <c r="S19" s="116">
        <f t="shared" si="7"/>
        <v>4.4021138330023746E-3</v>
      </c>
      <c r="T19" s="117">
        <f t="shared" si="7"/>
        <v>-7.8654825275871199E-3</v>
      </c>
      <c r="U19" s="116">
        <f t="shared" si="7"/>
        <v>-7.8654825275870088E-3</v>
      </c>
      <c r="V19" s="116">
        <f t="shared" si="7"/>
        <v>-7.8654825275872309E-3</v>
      </c>
      <c r="W19" s="116">
        <f t="shared" si="7"/>
        <v>5.1949445002077432E-3</v>
      </c>
      <c r="X19" s="116">
        <f t="shared" si="7"/>
        <v>-8.5571413802909557E-4</v>
      </c>
      <c r="Y19" s="116">
        <f t="shared" si="7"/>
        <v>2.1357549454792624E-2</v>
      </c>
      <c r="Z19" s="112">
        <f t="shared" si="5"/>
        <v>0.72077474439445943</v>
      </c>
      <c r="AA19" s="113">
        <f t="shared" si="1"/>
        <v>0.11706850608544284</v>
      </c>
      <c r="AB19" s="113">
        <f t="shared" si="6"/>
        <v>0.12985529895785761</v>
      </c>
      <c r="AC19" s="114">
        <f t="shared" si="2"/>
        <v>9.0265471367312611E-3</v>
      </c>
      <c r="AD19" s="98">
        <v>31290.973088938546</v>
      </c>
      <c r="AE19" s="8">
        <v>21711.048205978688</v>
      </c>
      <c r="AF19" s="8">
        <v>842.69492405489962</v>
      </c>
      <c r="AG19" s="8">
        <v>1916.48</v>
      </c>
      <c r="AH19" s="8">
        <v>7.3268319399792059</v>
      </c>
      <c r="AI19" s="8">
        <v>2146.818665146392</v>
      </c>
      <c r="AJ19" s="8">
        <v>0.30208604827121882</v>
      </c>
      <c r="AK19" s="8">
        <v>80.378146943664817</v>
      </c>
      <c r="AL19" s="8">
        <v>26.40839973872837</v>
      </c>
      <c r="AM19" s="8">
        <v>25.247868692093753</v>
      </c>
      <c r="AN19" s="8">
        <v>108.80747704252536</v>
      </c>
      <c r="AO19" s="8">
        <v>30.001509848701371</v>
      </c>
      <c r="AP19" s="8">
        <v>3.9771232875290372</v>
      </c>
      <c r="AQ19" s="8">
        <v>380.96922264563511</v>
      </c>
      <c r="AR19" s="8">
        <v>1204.4136149370731</v>
      </c>
      <c r="AS19" s="8">
        <v>1321.3677991153399</v>
      </c>
      <c r="AT19" s="8">
        <v>756.4368367837817</v>
      </c>
      <c r="AU19" s="8">
        <v>651.0411722399183</v>
      </c>
      <c r="AV19" s="8">
        <v>77.605921307784143</v>
      </c>
      <c r="AW19" s="87">
        <v>19613.948383574854</v>
      </c>
      <c r="AX19" s="87">
        <v>2939.7947464587319</v>
      </c>
      <c r="AY19" s="9">
        <v>55.70728584559641</v>
      </c>
    </row>
    <row r="20" spans="2:51" x14ac:dyDescent="0.35">
      <c r="B20" s="12">
        <f t="shared" si="3"/>
        <v>2034</v>
      </c>
      <c r="C20" s="92">
        <v>8.6400000000000005E-2</v>
      </c>
      <c r="D20" s="115">
        <f t="shared" si="8"/>
        <v>-1.9999999999986695E-4</v>
      </c>
      <c r="E20" s="116">
        <f t="shared" si="8"/>
        <v>9.1249194180886839E-4</v>
      </c>
      <c r="F20" s="116">
        <f t="shared" si="8"/>
        <v>9.1249194180886839E-4</v>
      </c>
      <c r="G20" s="116">
        <f t="shared" si="8"/>
        <v>-1.6801636333279024E-3</v>
      </c>
      <c r="H20" s="116">
        <f t="shared" si="8"/>
        <v>-0.12725865423134886</v>
      </c>
      <c r="I20" s="116">
        <f t="shared" si="8"/>
        <v>0</v>
      </c>
      <c r="J20" s="116">
        <f t="shared" si="8"/>
        <v>-0.13750000000000007</v>
      </c>
      <c r="K20" s="116">
        <f t="shared" si="8"/>
        <v>-5.2595906194930264E-2</v>
      </c>
      <c r="L20" s="116">
        <f t="shared" si="8"/>
        <v>-4.4524376022030188E-2</v>
      </c>
      <c r="M20" s="116">
        <f t="shared" si="8"/>
        <v>-5.9999999999998943E-3</v>
      </c>
      <c r="N20" s="116">
        <f t="shared" si="8"/>
        <v>-2.935128544563459E-2</v>
      </c>
      <c r="O20" s="116">
        <f t="shared" si="8"/>
        <v>-9.3442395859855143E-2</v>
      </c>
      <c r="P20" s="116">
        <f t="shared" si="8"/>
        <v>-6.3369190344988779E-2</v>
      </c>
      <c r="Q20" s="116">
        <f t="shared" si="7"/>
        <v>-1.1531850685983502E-2</v>
      </c>
      <c r="R20" s="116">
        <f t="shared" si="7"/>
        <v>9.1249194180886839E-4</v>
      </c>
      <c r="S20" s="116">
        <f t="shared" si="7"/>
        <v>9.1249194180909043E-4</v>
      </c>
      <c r="T20" s="117">
        <f t="shared" si="7"/>
        <v>-5.8929810460074394E-3</v>
      </c>
      <c r="U20" s="116">
        <f t="shared" si="7"/>
        <v>-5.8929810460077725E-3</v>
      </c>
      <c r="V20" s="116">
        <f t="shared" si="7"/>
        <v>-5.8929810460076615E-3</v>
      </c>
      <c r="W20" s="116">
        <f t="shared" si="7"/>
        <v>1.1680349595803996E-3</v>
      </c>
      <c r="X20" s="116">
        <f t="shared" si="7"/>
        <v>-7.9245959142004718E-4</v>
      </c>
      <c r="Y20" s="116">
        <f t="shared" si="7"/>
        <v>1.8049328104108087E-2</v>
      </c>
      <c r="Z20" s="112">
        <f t="shared" si="5"/>
        <v>0.72157676089275713</v>
      </c>
      <c r="AA20" s="113">
        <f t="shared" si="1"/>
        <v>0.11688267874224914</v>
      </c>
      <c r="AB20" s="113">
        <f t="shared" si="6"/>
        <v>0.12977834955061182</v>
      </c>
      <c r="AC20" s="114">
        <f t="shared" si="2"/>
        <v>8.6199142066567206E-3</v>
      </c>
      <c r="AD20" s="98">
        <v>31284.714894320761</v>
      </c>
      <c r="AE20" s="8">
        <v>21730.859362514868</v>
      </c>
      <c r="AF20" s="8">
        <v>843.46387638250292</v>
      </c>
      <c r="AG20" s="8">
        <v>1913.2599999999998</v>
      </c>
      <c r="AH20" s="8">
        <v>6.3944291675181892</v>
      </c>
      <c r="AI20" s="8">
        <v>2146.818665146392</v>
      </c>
      <c r="AJ20" s="8">
        <v>0.26054921663392622</v>
      </c>
      <c r="AK20" s="8">
        <v>76.150585466893503</v>
      </c>
      <c r="AL20" s="8">
        <v>25.232582218621143</v>
      </c>
      <c r="AM20" s="8">
        <v>25.096381479941194</v>
      </c>
      <c r="AN20" s="8">
        <v>105.61383772523087</v>
      </c>
      <c r="AO20" s="8">
        <v>27.198096889025674</v>
      </c>
      <c r="AP20" s="8">
        <v>3.725096204896122</v>
      </c>
      <c r="AQ20" s="8">
        <v>376.57594245413043</v>
      </c>
      <c r="AR20" s="8">
        <v>1205.5126326553082</v>
      </c>
      <c r="AS20" s="8">
        <v>1322.5735365841986</v>
      </c>
      <c r="AT20" s="8">
        <v>751.97916884211304</v>
      </c>
      <c r="AU20" s="8">
        <v>647.20459895173781</v>
      </c>
      <c r="AV20" s="8">
        <v>77.148591084459412</v>
      </c>
      <c r="AW20" s="87">
        <v>19636.858160982276</v>
      </c>
      <c r="AX20" s="87">
        <v>2937.4650779150943</v>
      </c>
      <c r="AY20" s="9">
        <v>56.712764925612916</v>
      </c>
    </row>
    <row r="21" spans="2:51" x14ac:dyDescent="0.35">
      <c r="B21" s="12">
        <f t="shared" si="3"/>
        <v>2035</v>
      </c>
      <c r="C21" s="92">
        <v>8.8599999999999998E-2</v>
      </c>
      <c r="D21" s="115">
        <f t="shared" si="8"/>
        <v>-1.9999999999997797E-4</v>
      </c>
      <c r="E21" s="116">
        <f t="shared" si="8"/>
        <v>8.1078524899869109E-4</v>
      </c>
      <c r="F21" s="116">
        <f t="shared" si="8"/>
        <v>8.1078524899869109E-4</v>
      </c>
      <c r="G21" s="116">
        <f t="shared" si="8"/>
        <v>-1.3066702904989125E-3</v>
      </c>
      <c r="H21" s="116">
        <f t="shared" si="8"/>
        <v>-0.12897280791286181</v>
      </c>
      <c r="I21" s="116">
        <f t="shared" si="8"/>
        <v>0</v>
      </c>
      <c r="J21" s="116">
        <f t="shared" si="8"/>
        <v>-0.15217391304347827</v>
      </c>
      <c r="K21" s="116">
        <f t="shared" si="8"/>
        <v>-6.33983272415094E-2</v>
      </c>
      <c r="L21" s="116">
        <f t="shared" si="8"/>
        <v>-4.6271225044408948E-2</v>
      </c>
      <c r="M21" s="116">
        <f t="shared" si="8"/>
        <v>-6.0000000000001164E-3</v>
      </c>
      <c r="N21" s="116">
        <f t="shared" si="8"/>
        <v>-3.258238595297458E-2</v>
      </c>
      <c r="O21" s="116">
        <f t="shared" si="8"/>
        <v>-0.10953460378173452</v>
      </c>
      <c r="P21" s="116">
        <f t="shared" si="8"/>
        <v>-5.8347854768076357E-2</v>
      </c>
      <c r="Q21" s="116">
        <f t="shared" si="7"/>
        <v>-1.1205159869326575E-2</v>
      </c>
      <c r="R21" s="116">
        <f t="shared" si="7"/>
        <v>8.1078524899846904E-4</v>
      </c>
      <c r="S21" s="116">
        <f t="shared" si="7"/>
        <v>8.1078524899846904E-4</v>
      </c>
      <c r="T21" s="117">
        <f t="shared" si="7"/>
        <v>-4.2279061153297492E-3</v>
      </c>
      <c r="U21" s="116">
        <f t="shared" si="7"/>
        <v>-4.2279061153295272E-3</v>
      </c>
      <c r="V21" s="116">
        <f t="shared" si="7"/>
        <v>-4.2279061153295272E-3</v>
      </c>
      <c r="W21" s="116">
        <f t="shared" si="7"/>
        <v>1.0241799880936764E-3</v>
      </c>
      <c r="X21" s="116">
        <f t="shared" si="7"/>
        <v>-6.1575161620908148E-4</v>
      </c>
      <c r="Y21" s="116">
        <f t="shared" si="7"/>
        <v>1.4741106753423328E-2</v>
      </c>
      <c r="Z21" s="112">
        <f t="shared" si="5"/>
        <v>0.72230626593969716</v>
      </c>
      <c r="AA21" s="113">
        <f t="shared" si="1"/>
        <v>0.1167350427001671</v>
      </c>
      <c r="AB21" s="113">
        <f t="shared" si="6"/>
        <v>0.12972438319876683</v>
      </c>
      <c r="AC21" s="114">
        <f t="shared" si="2"/>
        <v>8.1853020699033351E-3</v>
      </c>
      <c r="AD21" s="98">
        <v>31278.457951341898</v>
      </c>
      <c r="AE21" s="8">
        <v>21748.478422734061</v>
      </c>
      <c r="AF21" s="8">
        <v>844.14774445153705</v>
      </c>
      <c r="AG21" s="8">
        <v>1910.7599999999998</v>
      </c>
      <c r="AH21" s="8">
        <v>5.5697216827834648</v>
      </c>
      <c r="AI21" s="8">
        <v>2146.818665146392</v>
      </c>
      <c r="AJ21" s="8">
        <v>0.22090042279832875</v>
      </c>
      <c r="AK21" s="8">
        <v>71.322765729830863</v>
      </c>
      <c r="AL21" s="8">
        <v>24.065039728331772</v>
      </c>
      <c r="AM21" s="8">
        <v>24.945803191061543</v>
      </c>
      <c r="AN21" s="8">
        <v>102.17268690249257</v>
      </c>
      <c r="AO21" s="8">
        <v>24.218964122669021</v>
      </c>
      <c r="AP21" s="8">
        <v>3.5077448325357308</v>
      </c>
      <c r="AQ21" s="8">
        <v>372.35634881598958</v>
      </c>
      <c r="AR21" s="8">
        <v>1206.4900445153464</v>
      </c>
      <c r="AS21" s="8">
        <v>1323.6458596983766</v>
      </c>
      <c r="AT21" s="8">
        <v>748.79987151556486</v>
      </c>
      <c r="AU21" s="8">
        <v>644.46827866996034</v>
      </c>
      <c r="AV21" s="8">
        <v>76.822414084424366</v>
      </c>
      <c r="AW21" s="87">
        <v>19656.969838139787</v>
      </c>
      <c r="AX21" s="87">
        <v>2935.6563290458103</v>
      </c>
      <c r="AY21" s="9">
        <v>57.548773847663178</v>
      </c>
    </row>
    <row r="22" spans="2:51" x14ac:dyDescent="0.35">
      <c r="B22" s="12">
        <f t="shared" si="3"/>
        <v>2036</v>
      </c>
      <c r="C22" s="92">
        <v>9.0899999999999995E-2</v>
      </c>
      <c r="D22" s="115">
        <f t="shared" si="8"/>
        <v>-9.000000000000119E-4</v>
      </c>
      <c r="E22" s="116">
        <f t="shared" si="8"/>
        <v>-1.7420348522967366E-4</v>
      </c>
      <c r="F22" s="116">
        <f t="shared" si="8"/>
        <v>-1.7420348522967366E-4</v>
      </c>
      <c r="G22" s="116">
        <f t="shared" si="8"/>
        <v>-9.0016537922077422E-4</v>
      </c>
      <c r="H22" s="116">
        <f t="shared" si="8"/>
        <v>-0.13738005906937634</v>
      </c>
      <c r="I22" s="116">
        <f t="shared" si="8"/>
        <v>0</v>
      </c>
      <c r="J22" s="116">
        <f t="shared" si="8"/>
        <v>-0.15811965811965811</v>
      </c>
      <c r="K22" s="116">
        <f t="shared" si="8"/>
        <v>-6.6037080758280631E-2</v>
      </c>
      <c r="L22" s="116">
        <f t="shared" si="8"/>
        <v>-5.5325852356270078E-2</v>
      </c>
      <c r="M22" s="116">
        <f t="shared" si="8"/>
        <v>-6.0000000000000053E-3</v>
      </c>
      <c r="N22" s="116">
        <f t="shared" si="8"/>
        <v>-3.5688520218699948E-2</v>
      </c>
      <c r="O22" s="116">
        <f t="shared" si="8"/>
        <v>-0.12218119257982074</v>
      </c>
      <c r="P22" s="116">
        <f t="shared" si="8"/>
        <v>-5.2722512691943724E-2</v>
      </c>
      <c r="Q22" s="116">
        <f t="shared" si="8"/>
        <v>-1.0961296600153769E-2</v>
      </c>
      <c r="R22" s="116">
        <f t="shared" si="8"/>
        <v>-1.7420348522967366E-4</v>
      </c>
      <c r="S22" s="116">
        <f t="shared" si="7"/>
        <v>-1.7420348522945162E-4</v>
      </c>
      <c r="T22" s="117">
        <f t="shared" si="7"/>
        <v>-2.8509286337888851E-3</v>
      </c>
      <c r="U22" s="116">
        <f t="shared" si="7"/>
        <v>-2.8509286337889961E-3</v>
      </c>
      <c r="V22" s="116">
        <f t="shared" si="7"/>
        <v>-2.850928633788663E-3</v>
      </c>
      <c r="W22" s="116">
        <f t="shared" si="7"/>
        <v>-1.3691301451368432E-4</v>
      </c>
      <c r="X22" s="116">
        <f t="shared" si="7"/>
        <v>-4.2389812790921688E-4</v>
      </c>
      <c r="Y22" s="116">
        <f t="shared" si="7"/>
        <v>1.1432885402738568E-2</v>
      </c>
      <c r="Z22" s="112">
        <f t="shared" si="5"/>
        <v>0.72283098555776926</v>
      </c>
      <c r="AA22" s="113">
        <f t="shared" si="1"/>
        <v>0.11662717563444693</v>
      </c>
      <c r="AB22" s="113">
        <f t="shared" si="6"/>
        <v>0.12978620085635542</v>
      </c>
      <c r="AC22" s="114">
        <f t="shared" si="2"/>
        <v>7.7516695964714704E-3</v>
      </c>
      <c r="AD22" s="98">
        <v>31250.307339185689</v>
      </c>
      <c r="AE22" s="8">
        <v>21744.689761994377</v>
      </c>
      <c r="AF22" s="8">
        <v>844.00069097240487</v>
      </c>
      <c r="AG22" s="8">
        <v>1909.04</v>
      </c>
      <c r="AH22" s="8">
        <v>4.8045529890026861</v>
      </c>
      <c r="AI22" s="8">
        <v>2146.818665146392</v>
      </c>
      <c r="AJ22" s="8">
        <v>0.18597172346696908</v>
      </c>
      <c r="AK22" s="8">
        <v>66.61281848942609</v>
      </c>
      <c r="AL22" s="8">
        <v>22.733620893374315</v>
      </c>
      <c r="AM22" s="8">
        <v>24.796128371915174</v>
      </c>
      <c r="AN22" s="8">
        <v>98.526294900174065</v>
      </c>
      <c r="AO22" s="8">
        <v>21.259862203113428</v>
      </c>
      <c r="AP22" s="8">
        <v>3.3228077110822656</v>
      </c>
      <c r="AQ22" s="8">
        <v>368.27484043566722</v>
      </c>
      <c r="AR22" s="8">
        <v>1206.279869744697</v>
      </c>
      <c r="AS22" s="8">
        <v>1323.4152759764077</v>
      </c>
      <c r="AT22" s="8">
        <v>746.66509652088371</v>
      </c>
      <c r="AU22" s="8">
        <v>642.63094560073148</v>
      </c>
      <c r="AV22" s="8">
        <v>76.603398864394308</v>
      </c>
      <c r="AW22" s="87">
        <v>19654.278543143042</v>
      </c>
      <c r="AX22" s="87">
        <v>2934.4119098237429</v>
      </c>
      <c r="AY22" s="9">
        <v>58.206722384131631</v>
      </c>
    </row>
    <row r="23" spans="2:51" x14ac:dyDescent="0.35">
      <c r="B23" s="12">
        <f t="shared" si="3"/>
        <v>2037</v>
      </c>
      <c r="C23" s="92">
        <v>9.3200000000000005E-2</v>
      </c>
      <c r="D23" s="115">
        <f t="shared" si="8"/>
        <v>-1.3999999999999568E-3</v>
      </c>
      <c r="E23" s="116">
        <f t="shared" si="8"/>
        <v>-8.8771624744221622E-4</v>
      </c>
      <c r="F23" s="116">
        <f t="shared" si="8"/>
        <v>-8.8771624744232724E-4</v>
      </c>
      <c r="G23" s="116">
        <f t="shared" si="8"/>
        <v>-9.2192934668744453E-4</v>
      </c>
      <c r="H23" s="116">
        <f t="shared" si="8"/>
        <v>-0.14139701125719428</v>
      </c>
      <c r="I23" s="116">
        <f t="shared" si="8"/>
        <v>0</v>
      </c>
      <c r="J23" s="116">
        <f t="shared" si="8"/>
        <v>-0.17766497461928932</v>
      </c>
      <c r="K23" s="116">
        <f t="shared" si="8"/>
        <v>-6.6453531598512972E-2</v>
      </c>
      <c r="L23" s="116">
        <f t="shared" si="8"/>
        <v>-5.5915195495720549E-2</v>
      </c>
      <c r="M23" s="116">
        <f t="shared" si="8"/>
        <v>-6.0000000000001164E-3</v>
      </c>
      <c r="N23" s="116">
        <f t="shared" si="8"/>
        <v>-3.8502585174000181E-2</v>
      </c>
      <c r="O23" s="116">
        <f t="shared" si="8"/>
        <v>-0.13220074719249453</v>
      </c>
      <c r="P23" s="116">
        <f t="shared" si="8"/>
        <v>-5.9740404774252576E-2</v>
      </c>
      <c r="Q23" s="116">
        <f t="shared" si="8"/>
        <v>-1.0642429880414861E-2</v>
      </c>
      <c r="R23" s="116">
        <f t="shared" si="8"/>
        <v>-8.8771624744232724E-4</v>
      </c>
      <c r="S23" s="116">
        <f t="shared" si="7"/>
        <v>-8.8771624744232724E-4</v>
      </c>
      <c r="T23" s="117">
        <f t="shared" si="7"/>
        <v>-1.6452931670222215E-3</v>
      </c>
      <c r="U23" s="116">
        <f t="shared" si="7"/>
        <v>-1.6452931670224435E-3</v>
      </c>
      <c r="V23" s="116">
        <f t="shared" si="7"/>
        <v>-1.6452931670223325E-3</v>
      </c>
      <c r="W23" s="116">
        <f t="shared" si="7"/>
        <v>-9.5546566506354846E-4</v>
      </c>
      <c r="X23" s="116">
        <f t="shared" si="7"/>
        <v>-4.3394017033304699E-4</v>
      </c>
      <c r="Y23" s="116">
        <f t="shared" si="7"/>
        <v>8.1246640520540314E-3</v>
      </c>
      <c r="Z23" s="112">
        <f t="shared" si="5"/>
        <v>0.72320179926670847</v>
      </c>
      <c r="AA23" s="113">
        <f t="shared" si="1"/>
        <v>0.11655376207202515</v>
      </c>
      <c r="AB23" s="113">
        <f t="shared" si="6"/>
        <v>0.12991175787126874</v>
      </c>
      <c r="AC23" s="114">
        <f t="shared" si="2"/>
        <v>7.3343716380660454E-3</v>
      </c>
      <c r="AD23" s="98">
        <v>31206.556908910828</v>
      </c>
      <c r="AE23" s="8">
        <v>21725.386647597064</v>
      </c>
      <c r="AF23" s="8">
        <v>843.25145784617609</v>
      </c>
      <c r="AG23" s="8">
        <v>1907.2799999999997</v>
      </c>
      <c r="AH23" s="8">
        <v>4.1252035559308871</v>
      </c>
      <c r="AI23" s="8">
        <v>2146.818665146392</v>
      </c>
      <c r="AJ23" s="8">
        <v>0.15293106193730452</v>
      </c>
      <c r="AK23" s="8">
        <v>62.186161451073005</v>
      </c>
      <c r="AL23" s="8">
        <v>21.462466036795693</v>
      </c>
      <c r="AM23" s="8">
        <v>24.647351601683681</v>
      </c>
      <c r="AN23" s="8">
        <v>94.732777838901455</v>
      </c>
      <c r="AO23" s="8">
        <v>18.449292534652361</v>
      </c>
      <c r="AP23" s="8">
        <v>3.1243018334352035</v>
      </c>
      <c r="AQ23" s="8">
        <v>364.35550126960965</v>
      </c>
      <c r="AR23" s="8">
        <v>1205.209035505362</v>
      </c>
      <c r="AS23" s="8">
        <v>1322.2404587338101</v>
      </c>
      <c r="AT23" s="8">
        <v>745.43661353952393</v>
      </c>
      <c r="AU23" s="8">
        <v>641.57362929701742</v>
      </c>
      <c r="AV23" s="8">
        <v>76.477363815672035</v>
      </c>
      <c r="AW23" s="87">
        <v>19635.499554823473</v>
      </c>
      <c r="AX23" s="87">
        <v>2933.1385506197666</v>
      </c>
      <c r="AY23" s="9">
        <v>58.679632449073871</v>
      </c>
    </row>
    <row r="24" spans="2:51" x14ac:dyDescent="0.35">
      <c r="B24" s="12">
        <f t="shared" si="3"/>
        <v>2038</v>
      </c>
      <c r="C24" s="92">
        <v>9.5500000000000002E-2</v>
      </c>
      <c r="D24" s="115">
        <f t="shared" si="8"/>
        <v>-1.2999999999999678E-3</v>
      </c>
      <c r="E24" s="116">
        <f t="shared" si="8"/>
        <v>-8.6095999739244089E-4</v>
      </c>
      <c r="F24" s="116">
        <f t="shared" si="8"/>
        <v>-8.6095999739244089E-4</v>
      </c>
      <c r="G24" s="116">
        <f t="shared" si="8"/>
        <v>-7.2354347552516796E-4</v>
      </c>
      <c r="H24" s="116">
        <f t="shared" si="8"/>
        <v>-0.15119233173782132</v>
      </c>
      <c r="I24" s="116">
        <f t="shared" si="8"/>
        <v>0</v>
      </c>
      <c r="J24" s="116">
        <f t="shared" si="8"/>
        <v>-0.16049382716049376</v>
      </c>
      <c r="K24" s="116">
        <f t="shared" si="8"/>
        <v>-6.6485083066532891E-2</v>
      </c>
      <c r="L24" s="116">
        <f t="shared" si="8"/>
        <v>-5.7257895939836989E-2</v>
      </c>
      <c r="M24" s="116">
        <f t="shared" si="8"/>
        <v>-6.0000000000000053E-3</v>
      </c>
      <c r="N24" s="116">
        <f t="shared" si="8"/>
        <v>-4.1484866957056221E-2</v>
      </c>
      <c r="O24" s="116">
        <f t="shared" si="8"/>
        <v>-0.14779793547385933</v>
      </c>
      <c r="P24" s="116">
        <f t="shared" si="8"/>
        <v>-7.0211384865448534E-2</v>
      </c>
      <c r="Q24" s="116">
        <f t="shared" si="8"/>
        <v>-1.028856670327194E-2</v>
      </c>
      <c r="R24" s="116">
        <f t="shared" si="8"/>
        <v>-8.6095999739244089E-4</v>
      </c>
      <c r="S24" s="116">
        <f t="shared" si="7"/>
        <v>-8.6095999739232987E-4</v>
      </c>
      <c r="T24" s="117">
        <f t="shared" si="7"/>
        <v>-5.451521197494813E-4</v>
      </c>
      <c r="U24" s="116">
        <f t="shared" si="7"/>
        <v>-5.4515211974937028E-4</v>
      </c>
      <c r="V24" s="116">
        <f t="shared" si="7"/>
        <v>-5.4515211974937028E-4</v>
      </c>
      <c r="W24" s="116">
        <f t="shared" si="7"/>
        <v>-9.3872148132023714E-4</v>
      </c>
      <c r="X24" s="116">
        <f t="shared" si="7"/>
        <v>-3.4039625425619224E-4</v>
      </c>
      <c r="Y24" s="116">
        <f t="shared" si="7"/>
        <v>4.8164427013692723E-3</v>
      </c>
      <c r="Z24" s="112">
        <f t="shared" si="5"/>
        <v>0.72351972709271795</v>
      </c>
      <c r="AA24" s="113">
        <f t="shared" si="1"/>
        <v>0.11650233771073301</v>
      </c>
      <c r="AB24" s="113">
        <f t="shared" si="6"/>
        <v>0.1300365839546466</v>
      </c>
      <c r="AC24" s="114">
        <f t="shared" si="2"/>
        <v>6.9256556909156183E-3</v>
      </c>
      <c r="AD24" s="98">
        <v>31165.988384929246</v>
      </c>
      <c r="AE24" s="8">
        <v>21706.681958765599</v>
      </c>
      <c r="AF24" s="8">
        <v>842.52545207322771</v>
      </c>
      <c r="AG24" s="8">
        <v>1905.9</v>
      </c>
      <c r="AH24" s="8">
        <v>3.5015044114165441</v>
      </c>
      <c r="AI24" s="8">
        <v>2146.818665146392</v>
      </c>
      <c r="AJ24" s="8">
        <v>0.128386570515268</v>
      </c>
      <c r="AK24" s="8">
        <v>58.051709341409591</v>
      </c>
      <c r="AL24" s="8">
        <v>20.233570389848559</v>
      </c>
      <c r="AM24" s="8">
        <v>24.499467492073578</v>
      </c>
      <c r="AN24" s="8">
        <v>90.802801153782269</v>
      </c>
      <c r="AO24" s="8">
        <v>15.722525187077457</v>
      </c>
      <c r="AP24" s="8">
        <v>2.9049402749720579</v>
      </c>
      <c r="AQ24" s="8">
        <v>360.60680539109319</v>
      </c>
      <c r="AR24" s="8">
        <v>1204.1713987372959</v>
      </c>
      <c r="AS24" s="8">
        <v>1321.1020625919066</v>
      </c>
      <c r="AT24" s="8">
        <v>745.03023718951397</v>
      </c>
      <c r="AU24" s="8">
        <v>641.22387407303086</v>
      </c>
      <c r="AV24" s="8">
        <v>76.435672018675078</v>
      </c>
      <c r="AW24" s="87">
        <v>19617.067289594906</v>
      </c>
      <c r="AX24" s="87">
        <v>2932.1401212439214</v>
      </c>
      <c r="AY24" s="9">
        <v>58.962259536502245</v>
      </c>
    </row>
    <row r="25" spans="2:51" x14ac:dyDescent="0.35">
      <c r="B25" s="12">
        <f t="shared" si="3"/>
        <v>2039</v>
      </c>
      <c r="C25" s="92">
        <v>9.7699999999999995E-2</v>
      </c>
      <c r="D25" s="115">
        <f t="shared" si="8"/>
        <v>-1.0999999999999899E-3</v>
      </c>
      <c r="E25" s="116">
        <f t="shared" si="8"/>
        <v>-6.8638318921232511E-4</v>
      </c>
      <c r="F25" s="116">
        <f t="shared" si="8"/>
        <v>-6.8638318921232511E-4</v>
      </c>
      <c r="G25" s="116">
        <f t="shared" si="8"/>
        <v>-5.6666141980188378E-4</v>
      </c>
      <c r="H25" s="116">
        <f t="shared" si="8"/>
        <v>-0.16876350548197538</v>
      </c>
      <c r="I25" s="116">
        <f t="shared" si="8"/>
        <v>0</v>
      </c>
      <c r="J25" s="116">
        <f t="shared" si="8"/>
        <v>-0.16176470588235303</v>
      </c>
      <c r="K25" s="116">
        <f t="shared" si="8"/>
        <v>-6.7210401487876714E-2</v>
      </c>
      <c r="L25" s="116">
        <f t="shared" si="8"/>
        <v>-5.6266456785271535E-2</v>
      </c>
      <c r="M25" s="116">
        <f t="shared" si="8"/>
        <v>-6.0000000000000053E-3</v>
      </c>
      <c r="N25" s="116">
        <f t="shared" si="8"/>
        <v>-4.3340796128082948E-2</v>
      </c>
      <c r="O25" s="116">
        <f t="shared" si="8"/>
        <v>-0.1800691257221515</v>
      </c>
      <c r="P25" s="116">
        <f t="shared" si="8"/>
        <v>-7.6118766780905123E-2</v>
      </c>
      <c r="Q25" s="116">
        <f t="shared" si="8"/>
        <v>-1.003234794911867E-2</v>
      </c>
      <c r="R25" s="116">
        <f t="shared" si="8"/>
        <v>-6.8638318921232511E-4</v>
      </c>
      <c r="S25" s="116">
        <f t="shared" si="7"/>
        <v>-6.8638318921221408E-4</v>
      </c>
      <c r="T25" s="117">
        <f t="shared" si="7"/>
        <v>2.8179231069680455E-4</v>
      </c>
      <c r="U25" s="116">
        <f t="shared" si="7"/>
        <v>2.8179231069702659E-4</v>
      </c>
      <c r="V25" s="116">
        <f t="shared" si="7"/>
        <v>2.8179231069636046E-4</v>
      </c>
      <c r="W25" s="116">
        <f t="shared" si="7"/>
        <v>-7.4914446529572576E-4</v>
      </c>
      <c r="X25" s="116">
        <f t="shared" si="7"/>
        <v>-2.6648777999016549E-4</v>
      </c>
      <c r="Y25" s="116">
        <f t="shared" si="7"/>
        <v>1.5082213506847353E-3</v>
      </c>
      <c r="Z25" s="112">
        <f t="shared" si="5"/>
        <v>0.72381931656319753</v>
      </c>
      <c r="AA25" s="113">
        <f t="shared" si="1"/>
        <v>0.1164654912604421</v>
      </c>
      <c r="AB25" s="113">
        <f t="shared" si="6"/>
        <v>0.13014509039350383</v>
      </c>
      <c r="AC25" s="114">
        <f t="shared" si="2"/>
        <v>6.5225573319519659E-3</v>
      </c>
      <c r="AD25" s="98">
        <v>31131.705797705825</v>
      </c>
      <c r="AE25" s="8">
        <v>21691.782857175524</v>
      </c>
      <c r="AF25" s="8">
        <v>841.94715676644114</v>
      </c>
      <c r="AG25" s="8">
        <v>1904.8199999999997</v>
      </c>
      <c r="AH25" s="8">
        <v>2.910578252485287</v>
      </c>
      <c r="AI25" s="8">
        <v>2146.818665146392</v>
      </c>
      <c r="AJ25" s="8">
        <v>0.1076181546966217</v>
      </c>
      <c r="AK25" s="8">
        <v>54.150030649515926</v>
      </c>
      <c r="AL25" s="8">
        <v>19.095099075896396</v>
      </c>
      <c r="AM25" s="8">
        <v>24.352470687121137</v>
      </c>
      <c r="AN25" s="8">
        <v>86.867335461117335</v>
      </c>
      <c r="AO25" s="8">
        <v>12.891383822495913</v>
      </c>
      <c r="AP25" s="8">
        <v>2.6838198036690013</v>
      </c>
      <c r="AQ25" s="8">
        <v>356.9890724465896</v>
      </c>
      <c r="AR25" s="8">
        <v>1203.3448757322724</v>
      </c>
      <c r="AS25" s="8">
        <v>1320.1952803449099</v>
      </c>
      <c r="AT25" s="8">
        <v>745.24018098159058</v>
      </c>
      <c r="AU25" s="8">
        <v>641.40456603018004</v>
      </c>
      <c r="AV25" s="8">
        <v>76.45721100331285</v>
      </c>
      <c r="AW25" s="87">
        <v>19602.371272209573</v>
      </c>
      <c r="AX25" s="87">
        <v>2931.3587417323911</v>
      </c>
      <c r="AY25" s="9">
        <v>59.051187675219808</v>
      </c>
    </row>
    <row r="26" spans="2:51" x14ac:dyDescent="0.35">
      <c r="B26" s="12">
        <f t="shared" si="3"/>
        <v>2040</v>
      </c>
      <c r="C26" s="92">
        <v>0.1</v>
      </c>
      <c r="D26" s="115">
        <f t="shared" si="8"/>
        <v>-1.7999999999999128E-3</v>
      </c>
      <c r="E26" s="116">
        <f t="shared" si="8"/>
        <v>-1.6040395797453089E-3</v>
      </c>
      <c r="F26" s="116">
        <f t="shared" si="8"/>
        <v>-1.6040395797454199E-3</v>
      </c>
      <c r="G26" s="116">
        <f t="shared" si="8"/>
        <v>-5.0398462846890091E-4</v>
      </c>
      <c r="H26" s="116">
        <f t="shared" si="8"/>
        <v>-0.19173754031404988</v>
      </c>
      <c r="I26" s="116">
        <f t="shared" si="8"/>
        <v>0</v>
      </c>
      <c r="J26" s="116">
        <f t="shared" si="8"/>
        <v>-0.14912280701754388</v>
      </c>
      <c r="K26" s="116">
        <f t="shared" si="8"/>
        <v>-7.0150728031023624E-2</v>
      </c>
      <c r="L26" s="116">
        <f t="shared" si="8"/>
        <v>-5.5925137343613263E-2</v>
      </c>
      <c r="M26" s="116">
        <f t="shared" si="8"/>
        <v>-5.9999999999997833E-3</v>
      </c>
      <c r="N26" s="116">
        <f t="shared" si="8"/>
        <v>-4.4999182072380517E-2</v>
      </c>
      <c r="O26" s="116">
        <f t="shared" si="8"/>
        <v>-0.22485442391356258</v>
      </c>
      <c r="P26" s="116">
        <f t="shared" si="8"/>
        <v>-8.8850349085779268E-2</v>
      </c>
      <c r="Q26" s="116">
        <f t="shared" si="8"/>
        <v>-9.7203259578223511E-3</v>
      </c>
      <c r="R26" s="116">
        <f t="shared" si="8"/>
        <v>-1.6040395797454199E-3</v>
      </c>
      <c r="S26" s="116">
        <f t="shared" si="7"/>
        <v>-1.6040395797454199E-3</v>
      </c>
      <c r="T26" s="117">
        <f t="shared" si="7"/>
        <v>8.3258721246459721E-4</v>
      </c>
      <c r="U26" s="116">
        <f t="shared" si="7"/>
        <v>8.3258721246437517E-4</v>
      </c>
      <c r="V26" s="116">
        <f t="shared" si="7"/>
        <v>8.3258721246481926E-4</v>
      </c>
      <c r="W26" s="116">
        <f t="shared" si="7"/>
        <v>-1.8084768808614982E-3</v>
      </c>
      <c r="X26" s="116">
        <f t="shared" si="7"/>
        <v>-2.3694116858397063E-4</v>
      </c>
      <c r="Y26" s="116">
        <f t="shared" si="7"/>
        <v>-1.8000000000001348E-3</v>
      </c>
      <c r="Z26" s="112">
        <f t="shared" si="5"/>
        <v>0.7239614122729372</v>
      </c>
      <c r="AA26" s="113">
        <f t="shared" si="1"/>
        <v>0.11645355117766437</v>
      </c>
      <c r="AB26" s="113">
        <f t="shared" si="6"/>
        <v>0.13034888165067171</v>
      </c>
      <c r="AC26" s="114">
        <f t="shared" si="2"/>
        <v>6.1277987338758293E-3</v>
      </c>
      <c r="AD26" s="98">
        <v>31075.668727269956</v>
      </c>
      <c r="AE26" s="8">
        <v>21656.988378917373</v>
      </c>
      <c r="AF26" s="8">
        <v>840.5966402029336</v>
      </c>
      <c r="AG26" s="8">
        <v>1903.8599999999997</v>
      </c>
      <c r="AH26" s="8">
        <v>2.3525111374621925</v>
      </c>
      <c r="AI26" s="8">
        <v>2146.818665146392</v>
      </c>
      <c r="AJ26" s="8">
        <v>9.1569833382213195E-2</v>
      </c>
      <c r="AK26" s="8">
        <v>50.351366576550141</v>
      </c>
      <c r="AL26" s="8">
        <v>18.027203037486988</v>
      </c>
      <c r="AM26" s="8">
        <v>24.206355862998414</v>
      </c>
      <c r="AN26" s="8">
        <v>82.958376416559958</v>
      </c>
      <c r="AO26" s="8">
        <v>9.9926991396399742</v>
      </c>
      <c r="AP26" s="8">
        <v>2.445361477229683</v>
      </c>
      <c r="AQ26" s="8">
        <v>353.51902229902811</v>
      </c>
      <c r="AR26" s="8">
        <v>1201.414662923514</v>
      </c>
      <c r="AS26" s="8">
        <v>1318.0776348622435</v>
      </c>
      <c r="AT26" s="8">
        <v>745.86065842649066</v>
      </c>
      <c r="AU26" s="8">
        <v>641.93859126987309</v>
      </c>
      <c r="AV26" s="8">
        <v>76.520868299494936</v>
      </c>
      <c r="AW26" s="87">
        <v>19566.920836953719</v>
      </c>
      <c r="AX26" s="87">
        <v>2930.6641821665862</v>
      </c>
      <c r="AY26" s="9">
        <v>58.944895537404406</v>
      </c>
    </row>
    <row r="27" spans="2:51" x14ac:dyDescent="0.35">
      <c r="B27" s="12">
        <f t="shared" si="3"/>
        <v>2041</v>
      </c>
      <c r="C27" s="92">
        <v>0.1</v>
      </c>
      <c r="D27" s="115">
        <f t="shared" si="8"/>
        <v>2.9999999999996696E-4</v>
      </c>
      <c r="E27" s="116">
        <f t="shared" si="8"/>
        <v>9.6458353457551382E-4</v>
      </c>
      <c r="F27" s="116">
        <f t="shared" si="8"/>
        <v>9.6458353457529178E-4</v>
      </c>
      <c r="G27" s="116">
        <f t="shared" si="8"/>
        <v>-3.46664145472797E-4</v>
      </c>
      <c r="H27" s="116">
        <f t="shared" si="8"/>
        <v>-0.21783090500231694</v>
      </c>
      <c r="I27" s="116">
        <f t="shared" si="8"/>
        <v>0</v>
      </c>
      <c r="J27" s="116">
        <f t="shared" si="8"/>
        <v>-0.14432989690721654</v>
      </c>
      <c r="K27" s="116">
        <f t="shared" si="8"/>
        <v>-7.6623453268546027E-2</v>
      </c>
      <c r="L27" s="116">
        <f t="shared" si="8"/>
        <v>-5.5683846030696205E-2</v>
      </c>
      <c r="M27" s="116">
        <f t="shared" si="8"/>
        <v>-6.0000000000000053E-3</v>
      </c>
      <c r="N27" s="116">
        <f t="shared" si="8"/>
        <v>-4.7128417256026345E-2</v>
      </c>
      <c r="O27" s="116">
        <f t="shared" si="8"/>
        <v>-0.28852056267189186</v>
      </c>
      <c r="P27" s="116">
        <f t="shared" si="8"/>
        <v>-0.10624873099556398</v>
      </c>
      <c r="Q27" s="116">
        <f t="shared" si="8"/>
        <v>-9.4185332912409825E-3</v>
      </c>
      <c r="R27" s="116">
        <f t="shared" si="8"/>
        <v>9.6458353457529178E-4</v>
      </c>
      <c r="S27" s="116">
        <f t="shared" si="7"/>
        <v>9.6458353457551382E-4</v>
      </c>
      <c r="T27" s="117">
        <f t="shared" si="7"/>
        <v>1.2067348625144358E-3</v>
      </c>
      <c r="U27" s="116">
        <f t="shared" si="7"/>
        <v>1.2067348625142138E-3</v>
      </c>
      <c r="V27" s="116">
        <f t="shared" si="7"/>
        <v>1.2067348625146579E-3</v>
      </c>
      <c r="W27" s="116">
        <f t="shared" si="7"/>
        <v>1.1334593707132967E-3</v>
      </c>
      <c r="X27" s="116">
        <f t="shared" si="7"/>
        <v>-1.6293565956704281E-4</v>
      </c>
      <c r="Y27" s="116">
        <f t="shared" si="7"/>
        <v>2.9999999999996696E-4</v>
      </c>
      <c r="Z27" s="112">
        <f t="shared" si="5"/>
        <v>0.72444240081064049</v>
      </c>
      <c r="AA27" s="113">
        <f t="shared" si="1"/>
        <v>0.11641864766380478</v>
      </c>
      <c r="AB27" s="113">
        <f t="shared" si="6"/>
        <v>0.13028855660268532</v>
      </c>
      <c r="AC27" s="114">
        <f t="shared" si="2"/>
        <v>5.7210891491150757E-3</v>
      </c>
      <c r="AD27" s="98">
        <v>31084.991427888137</v>
      </c>
      <c r="AE27" s="8">
        <v>21677.87835331617</v>
      </c>
      <c r="AF27" s="8">
        <v>841.40746588129275</v>
      </c>
      <c r="AG27" s="8">
        <v>1903.1999999999998</v>
      </c>
      <c r="AH27" s="8">
        <v>1.8400615073607731</v>
      </c>
      <c r="AI27" s="8">
        <v>2146.818665146392</v>
      </c>
      <c r="AJ27" s="8">
        <v>7.8353568770347368E-2</v>
      </c>
      <c r="AK27" s="8">
        <v>46.493270992664421</v>
      </c>
      <c r="AL27" s="8">
        <v>17.023379039183464</v>
      </c>
      <c r="AM27" s="8">
        <v>24.061117727820424</v>
      </c>
      <c r="AN27" s="8">
        <v>79.048679437917826</v>
      </c>
      <c r="AO27" s="8">
        <v>7.1095999612601197</v>
      </c>
      <c r="AP27" s="8">
        <v>2.1855449234485915</v>
      </c>
      <c r="AQ27" s="8">
        <v>350.18939161841774</v>
      </c>
      <c r="AR27" s="8">
        <v>1202.5735277255674</v>
      </c>
      <c r="AS27" s="8">
        <v>1319.3490308461237</v>
      </c>
      <c r="AT27" s="8">
        <v>746.76071448559185</v>
      </c>
      <c r="AU27" s="8">
        <v>642.71324094755175</v>
      </c>
      <c r="AV27" s="8">
        <v>76.613208698981822</v>
      </c>
      <c r="AW27" s="87">
        <v>19589.099146732369</v>
      </c>
      <c r="AX27" s="87">
        <v>2930.1866724650954</v>
      </c>
      <c r="AY27" s="9">
        <v>58.962579006065631</v>
      </c>
    </row>
    <row r="28" spans="2:51" x14ac:dyDescent="0.35">
      <c r="B28" s="12">
        <f t="shared" si="3"/>
        <v>2042</v>
      </c>
      <c r="C28" s="92">
        <v>0.1</v>
      </c>
      <c r="D28" s="115">
        <f t="shared" si="8"/>
        <v>0</v>
      </c>
      <c r="E28" s="116">
        <f t="shared" si="8"/>
        <v>5.7159296347752964E-4</v>
      </c>
      <c r="F28" s="116">
        <f t="shared" si="8"/>
        <v>5.7159296347730759E-4</v>
      </c>
      <c r="G28" s="116">
        <f t="shared" si="8"/>
        <v>-2.6271542664990655E-4</v>
      </c>
      <c r="H28" s="116">
        <f t="shared" si="8"/>
        <v>-0.24372869985449586</v>
      </c>
      <c r="I28" s="116">
        <f t="shared" si="8"/>
        <v>0</v>
      </c>
      <c r="J28" s="116">
        <f t="shared" si="8"/>
        <v>-0.15662650602409656</v>
      </c>
      <c r="K28" s="116">
        <f t="shared" si="8"/>
        <v>-8.2683539988921417E-2</v>
      </c>
      <c r="L28" s="116">
        <f t="shared" si="8"/>
        <v>-5.7885134436529984E-2</v>
      </c>
      <c r="M28" s="116">
        <f t="shared" si="8"/>
        <v>-6.0000000000000053E-3</v>
      </c>
      <c r="N28" s="116">
        <f t="shared" si="8"/>
        <v>-4.8050292633839531E-2</v>
      </c>
      <c r="O28" s="116">
        <f t="shared" si="8"/>
        <v>-0.43978113759544812</v>
      </c>
      <c r="P28" s="116">
        <f t="shared" si="8"/>
        <v>-0.12037414714081807</v>
      </c>
      <c r="Q28" s="116">
        <f t="shared" si="8"/>
        <v>-9.1036153570210887E-3</v>
      </c>
      <c r="R28" s="116">
        <f t="shared" si="8"/>
        <v>5.7159296347730759E-4</v>
      </c>
      <c r="S28" s="116">
        <f t="shared" si="7"/>
        <v>5.7159296347752964E-4</v>
      </c>
      <c r="T28" s="117">
        <f t="shared" si="7"/>
        <v>1.3625514088282387E-3</v>
      </c>
      <c r="U28" s="116">
        <f t="shared" si="7"/>
        <v>1.3625514088280166E-3</v>
      </c>
      <c r="V28" s="116">
        <f t="shared" si="7"/>
        <v>1.3625514088282387E-3</v>
      </c>
      <c r="W28" s="116">
        <f t="shared" si="7"/>
        <v>6.7556016698477883E-4</v>
      </c>
      <c r="X28" s="116">
        <f t="shared" si="7"/>
        <v>-1.2345622115361721E-4</v>
      </c>
      <c r="Y28" s="116">
        <f t="shared" si="7"/>
        <v>0</v>
      </c>
      <c r="Z28" s="112">
        <f t="shared" si="5"/>
        <v>0.72485648698938854</v>
      </c>
      <c r="AA28" s="113">
        <f t="shared" si="1"/>
        <v>0.11639519658862595</v>
      </c>
      <c r="AB28" s="113">
        <f t="shared" si="6"/>
        <v>0.13027247166982761</v>
      </c>
      <c r="AC28" s="114">
        <f t="shared" si="2"/>
        <v>5.3150151490592278E-3</v>
      </c>
      <c r="AD28" s="98">
        <v>31084.991427888137</v>
      </c>
      <c r="AE28" s="8">
        <v>21690.269276046045</v>
      </c>
      <c r="AF28" s="8">
        <v>841.88840846820779</v>
      </c>
      <c r="AG28" s="8">
        <v>1902.6999999999998</v>
      </c>
      <c r="AH28" s="8">
        <v>1.3915857085194281</v>
      </c>
      <c r="AI28" s="8">
        <v>2146.818665146392</v>
      </c>
      <c r="AJ28" s="8">
        <v>6.6081323059329095E-2</v>
      </c>
      <c r="AK28" s="8">
        <v>42.64904276132669</v>
      </c>
      <c r="AL28" s="8">
        <v>16.037978454936322</v>
      </c>
      <c r="AM28" s="8">
        <v>23.9167510214535</v>
      </c>
      <c r="AN28" s="8">
        <v>75.250367258607298</v>
      </c>
      <c r="AO28" s="8">
        <v>3.9829320024485901</v>
      </c>
      <c r="AP28" s="8">
        <v>1.9224618172505228</v>
      </c>
      <c r="AQ28" s="8">
        <v>347.00140209501444</v>
      </c>
      <c r="AR28" s="8">
        <v>1203.2609102920794</v>
      </c>
      <c r="AS28" s="8">
        <v>1320.1031614685262</v>
      </c>
      <c r="AT28" s="8">
        <v>747.77821434917178</v>
      </c>
      <c r="AU28" s="8">
        <v>643.58897077947722</v>
      </c>
      <c r="AV28" s="8">
        <v>76.717598134429466</v>
      </c>
      <c r="AW28" s="87">
        <v>19602.332761823018</v>
      </c>
      <c r="AX28" s="87">
        <v>2929.824922691238</v>
      </c>
      <c r="AY28" s="9">
        <v>58.962579006065631</v>
      </c>
    </row>
    <row r="29" spans="2:51" x14ac:dyDescent="0.35">
      <c r="B29" s="12">
        <f t="shared" si="3"/>
        <v>2043</v>
      </c>
      <c r="C29" s="92">
        <v>0.1</v>
      </c>
      <c r="D29" s="115">
        <f t="shared" si="8"/>
        <v>-9.000000000000119E-4</v>
      </c>
      <c r="E29" s="116">
        <f t="shared" si="8"/>
        <v>-4.3008097478614005E-4</v>
      </c>
      <c r="F29" s="116">
        <f t="shared" si="8"/>
        <v>-4.3008097478614005E-4</v>
      </c>
      <c r="G29" s="116">
        <f t="shared" si="8"/>
        <v>-1.0677185052819782E-3</v>
      </c>
      <c r="H29" s="116">
        <f t="shared" si="8"/>
        <v>-0.27248358914676118</v>
      </c>
      <c r="I29" s="116">
        <f t="shared" si="8"/>
        <v>-9.0000000000023395E-4</v>
      </c>
      <c r="J29" s="116">
        <f t="shared" si="8"/>
        <v>-0.17142857142857149</v>
      </c>
      <c r="K29" s="116">
        <f t="shared" si="8"/>
        <v>-8.6490001625751933E-2</v>
      </c>
      <c r="L29" s="116">
        <f t="shared" si="8"/>
        <v>-5.8487037065247605E-2</v>
      </c>
      <c r="M29" s="116">
        <f t="shared" si="8"/>
        <v>-6.0000000000001164E-3</v>
      </c>
      <c r="N29" s="116">
        <f t="shared" si="8"/>
        <v>-5.0388900365617828E-2</v>
      </c>
      <c r="O29" s="116">
        <f t="shared" si="8"/>
        <v>-0.78076819795952579</v>
      </c>
      <c r="P29" s="116">
        <f t="shared" si="8"/>
        <v>-0.13606276300202602</v>
      </c>
      <c r="Q29" s="116">
        <f t="shared" si="8"/>
        <v>-8.8060170387123105E-3</v>
      </c>
      <c r="R29" s="116">
        <f t="shared" si="8"/>
        <v>-4.3008097478625107E-4</v>
      </c>
      <c r="S29" s="116">
        <f t="shared" si="7"/>
        <v>-4.3008097478625107E-4</v>
      </c>
      <c r="T29" s="117">
        <f t="shared" si="7"/>
        <v>1.4593792217754142E-3</v>
      </c>
      <c r="U29" s="116">
        <f t="shared" si="7"/>
        <v>1.4593792217758583E-3</v>
      </c>
      <c r="V29" s="116">
        <f t="shared" si="7"/>
        <v>1.4593792217756363E-3</v>
      </c>
      <c r="W29" s="116">
        <f t="shared" si="7"/>
        <v>-3.4806715429280821E-4</v>
      </c>
      <c r="X29" s="116">
        <f t="shared" si="7"/>
        <v>-9.7880393359994766E-4</v>
      </c>
      <c r="Y29" s="116">
        <f t="shared" si="7"/>
        <v>-9.000000000000119E-4</v>
      </c>
      <c r="Z29" s="112">
        <f t="shared" si="5"/>
        <v>0.72519741768079682</v>
      </c>
      <c r="AA29" s="113">
        <f t="shared" si="1"/>
        <v>0.11640185112929256</v>
      </c>
      <c r="AB29" s="113">
        <f t="shared" si="6"/>
        <v>0.1302621964389124</v>
      </c>
      <c r="AC29" s="114">
        <f t="shared" si="2"/>
        <v>4.9229893046088937E-3</v>
      </c>
      <c r="AD29" s="98">
        <v>31057.014935603038</v>
      </c>
      <c r="AE29" s="8">
        <v>21680.940703892429</v>
      </c>
      <c r="AF29" s="8">
        <v>841.52632828083267</v>
      </c>
      <c r="AG29" s="8">
        <v>1900.6684519999999</v>
      </c>
      <c r="AH29" s="8">
        <v>1.0124014400567156</v>
      </c>
      <c r="AI29" s="8">
        <v>2144.8865283477598</v>
      </c>
      <c r="AJ29" s="8">
        <v>5.4753096249158389E-2</v>
      </c>
      <c r="AK29" s="8">
        <v>38.96032698356278</v>
      </c>
      <c r="AL29" s="8">
        <v>15.099964614590819</v>
      </c>
      <c r="AM29" s="8">
        <v>23.773250515324776</v>
      </c>
      <c r="AN29" s="8">
        <v>71.458584000337183</v>
      </c>
      <c r="AO29" s="8">
        <v>0.87318536030147909</v>
      </c>
      <c r="AP29" s="8">
        <v>1.6608863506295206</v>
      </c>
      <c r="AQ29" s="8">
        <v>343.94570183570869</v>
      </c>
      <c r="AR29" s="8">
        <v>1202.7434106668588</v>
      </c>
      <c r="AS29" s="8">
        <v>1319.5354102140234</v>
      </c>
      <c r="AT29" s="8">
        <v>748.86950633768924</v>
      </c>
      <c r="AU29" s="8">
        <v>644.52821115079689</v>
      </c>
      <c r="AV29" s="8">
        <v>76.829558203091381</v>
      </c>
      <c r="AW29" s="87">
        <v>19595.50983364111</v>
      </c>
      <c r="AX29" s="87">
        <v>2926.9571985321486</v>
      </c>
      <c r="AY29" s="9">
        <v>58.90951268496017</v>
      </c>
    </row>
    <row r="30" spans="2:51" x14ac:dyDescent="0.35">
      <c r="B30" s="12">
        <f t="shared" si="3"/>
        <v>2044</v>
      </c>
      <c r="C30" s="92">
        <v>0.1</v>
      </c>
      <c r="D30" s="115">
        <f t="shared" si="8"/>
        <v>-1.2999999999999678E-3</v>
      </c>
      <c r="E30" s="116">
        <f t="shared" si="8"/>
        <v>-9.4094128629385043E-4</v>
      </c>
      <c r="F30" s="116">
        <f t="shared" si="8"/>
        <v>-9.4094128629396145E-4</v>
      </c>
      <c r="G30" s="116">
        <f t="shared" si="8"/>
        <v>-1.4573877862208429E-3</v>
      </c>
      <c r="H30" s="116">
        <f t="shared" si="8"/>
        <v>-0.29213321846854745</v>
      </c>
      <c r="I30" s="116">
        <f t="shared" si="8"/>
        <v>-1.2999999999997458E-3</v>
      </c>
      <c r="J30" s="116">
        <f t="shared" si="8"/>
        <v>-0.15517241379310343</v>
      </c>
      <c r="K30" s="116">
        <f t="shared" si="8"/>
        <v>-8.8882109170416612E-2</v>
      </c>
      <c r="L30" s="116">
        <f t="shared" si="8"/>
        <v>-6.0306008853265647E-2</v>
      </c>
      <c r="M30" s="116">
        <f t="shared" si="8"/>
        <v>-5.9999999999998943E-3</v>
      </c>
      <c r="N30" s="116">
        <f t="shared" si="8"/>
        <v>-5.3438605083130142E-2</v>
      </c>
      <c r="O30" s="116">
        <f t="shared" si="8"/>
        <v>-1</v>
      </c>
      <c r="P30" s="116">
        <f t="shared" si="8"/>
        <v>-0.15991210881216777</v>
      </c>
      <c r="Q30" s="116">
        <f t="shared" si="8"/>
        <v>-8.5114938396305684E-3</v>
      </c>
      <c r="R30" s="116">
        <f t="shared" si="8"/>
        <v>-9.4094128629407248E-4</v>
      </c>
      <c r="S30" s="116">
        <f t="shared" si="7"/>
        <v>-9.4094128629385043E-4</v>
      </c>
      <c r="T30" s="117">
        <f t="shared" si="7"/>
        <v>9.8954386607696954E-4</v>
      </c>
      <c r="U30" s="116">
        <f t="shared" si="7"/>
        <v>9.8954386607696954E-4</v>
      </c>
      <c r="V30" s="116">
        <f t="shared" si="7"/>
        <v>9.8954386607719158E-4</v>
      </c>
      <c r="W30" s="116">
        <f t="shared" si="7"/>
        <v>-8.7626429655263127E-4</v>
      </c>
      <c r="X30" s="116">
        <f t="shared" si="7"/>
        <v>-1.3739433777202326E-3</v>
      </c>
      <c r="Y30" s="116">
        <f t="shared" si="7"/>
        <v>-1.2999999999998568E-3</v>
      </c>
      <c r="Z30" s="112">
        <f t="shared" si="5"/>
        <v>0.72545814507838913</v>
      </c>
      <c r="AA30" s="113">
        <f t="shared" si="1"/>
        <v>0.1164063601109271</v>
      </c>
      <c r="AB30" s="113">
        <f t="shared" si="6"/>
        <v>0.13025255187418433</v>
      </c>
      <c r="AC30" s="114">
        <f t="shared" si="2"/>
        <v>4.6141533688192756E-3</v>
      </c>
      <c r="AD30" s="98">
        <v>31016.640816186755</v>
      </c>
      <c r="AE30" s="8">
        <v>21660.540211658448</v>
      </c>
      <c r="AF30" s="8">
        <v>840.73450141504986</v>
      </c>
      <c r="AG30" s="8">
        <v>1897.8984410123999</v>
      </c>
      <c r="AH30" s="8">
        <v>0.71664534899075505</v>
      </c>
      <c r="AI30" s="8">
        <v>2142.0981758609082</v>
      </c>
      <c r="AJ30" s="8">
        <v>4.6256926141530368E-2</v>
      </c>
      <c r="AK30" s="8">
        <v>35.497450947294624</v>
      </c>
      <c r="AL30" s="8">
        <v>14.189346014859307</v>
      </c>
      <c r="AM30" s="8">
        <v>23.63061101223283</v>
      </c>
      <c r="AN30" s="8">
        <v>67.639936950143479</v>
      </c>
      <c r="AO30" s="8">
        <v>0</v>
      </c>
      <c r="AP30" s="8">
        <v>1.3952905118030086</v>
      </c>
      <c r="AQ30" s="8">
        <v>341.01821011336665</v>
      </c>
      <c r="AR30" s="8">
        <v>1201.6116997349443</v>
      </c>
      <c r="AS30" s="8">
        <v>1318.2938048678263</v>
      </c>
      <c r="AT30" s="8">
        <v>749.61054556417787</v>
      </c>
      <c r="AU30" s="8">
        <v>645.16600008865476</v>
      </c>
      <c r="AV30" s="8">
        <v>76.905584421144667</v>
      </c>
      <c r="AW30" s="87">
        <v>19578.338988001145</v>
      </c>
      <c r="AX30" s="87">
        <v>2922.9357250723547</v>
      </c>
      <c r="AY30" s="9">
        <v>58.832930318469728</v>
      </c>
    </row>
    <row r="31" spans="2:51" x14ac:dyDescent="0.35">
      <c r="B31" s="12">
        <f t="shared" si="3"/>
        <v>2045</v>
      </c>
      <c r="C31" s="92">
        <v>0.1</v>
      </c>
      <c r="D31" s="115">
        <f t="shared" si="8"/>
        <v>-1.7000000000000348E-3</v>
      </c>
      <c r="E31" s="116">
        <f t="shared" si="8"/>
        <v>-1.4193296241276077E-3</v>
      </c>
      <c r="F31" s="116">
        <f t="shared" si="8"/>
        <v>-1.4193296241273856E-3</v>
      </c>
      <c r="G31" s="116">
        <f t="shared" si="8"/>
        <v>-1.783981311410443E-3</v>
      </c>
      <c r="H31" s="116">
        <f t="shared" si="8"/>
        <v>-0.30360265365613137</v>
      </c>
      <c r="I31" s="116">
        <f t="shared" si="8"/>
        <v>-1.7000000000001458E-3</v>
      </c>
      <c r="J31" s="116">
        <f t="shared" si="8"/>
        <v>-0.18367346938775519</v>
      </c>
      <c r="K31" s="116">
        <f t="shared" si="8"/>
        <v>-9.1776655412004415E-2</v>
      </c>
      <c r="L31" s="116">
        <f t="shared" si="8"/>
        <v>-6.5128389893455596E-2</v>
      </c>
      <c r="M31" s="116">
        <f t="shared" si="8"/>
        <v>-6.0000000000002274E-3</v>
      </c>
      <c r="N31" s="116">
        <f t="shared" si="8"/>
        <v>-5.7007172688364527E-2</v>
      </c>
      <c r="O31" s="116"/>
      <c r="P31" s="116">
        <f t="shared" si="8"/>
        <v>-0.18891094757259475</v>
      </c>
      <c r="Q31" s="116">
        <f t="shared" si="8"/>
        <v>-8.1991773816920688E-3</v>
      </c>
      <c r="R31" s="116">
        <f t="shared" si="8"/>
        <v>-1.4193296241273856E-3</v>
      </c>
      <c r="S31" s="116">
        <f t="shared" si="7"/>
        <v>-1.4193296241273856E-3</v>
      </c>
      <c r="T31" s="117">
        <f t="shared" si="7"/>
        <v>8.6794121847311168E-4</v>
      </c>
      <c r="U31" s="116">
        <f t="shared" si="7"/>
        <v>8.6794121847311168E-4</v>
      </c>
      <c r="V31" s="116">
        <f t="shared" si="7"/>
        <v>8.6794121847311168E-4</v>
      </c>
      <c r="W31" s="116">
        <f t="shared" si="7"/>
        <v>-1.3715370807922955E-3</v>
      </c>
      <c r="X31" s="116">
        <f t="shared" si="7"/>
        <v>-1.739452508285444E-3</v>
      </c>
      <c r="Y31" s="116">
        <f t="shared" si="7"/>
        <v>-1.7000000000002569E-3</v>
      </c>
      <c r="Z31" s="112">
        <f t="shared" si="5"/>
        <v>0.72566210642293383</v>
      </c>
      <c r="AA31" s="113">
        <f t="shared" si="1"/>
        <v>0.11641979125612308</v>
      </c>
      <c r="AB31" s="113">
        <f t="shared" si="6"/>
        <v>0.13024740433348311</v>
      </c>
      <c r="AC31" s="114">
        <f t="shared" si="2"/>
        <v>4.342027788864976E-3</v>
      </c>
      <c r="AD31" s="98">
        <v>30963.912526799235</v>
      </c>
      <c r="AE31" s="8">
        <v>21629.796765261435</v>
      </c>
      <c r="AF31" s="8">
        <v>839.54122203116549</v>
      </c>
      <c r="AG31" s="8">
        <v>1894.5126256626788</v>
      </c>
      <c r="AH31" s="8">
        <v>0.49906991930683742</v>
      </c>
      <c r="AI31" s="8">
        <v>2138.4566089619443</v>
      </c>
      <c r="AJ31" s="8">
        <v>3.7760756033902339E-2</v>
      </c>
      <c r="AK31" s="8">
        <v>32.239613623700237</v>
      </c>
      <c r="AL31" s="8">
        <v>13.2652167552704</v>
      </c>
      <c r="AM31" s="8">
        <v>23.488827346159429</v>
      </c>
      <c r="AN31" s="8">
        <v>63.783975383796559</v>
      </c>
      <c r="AO31" s="8">
        <v>0</v>
      </c>
      <c r="AP31" s="8">
        <v>1.1317048590792516</v>
      </c>
      <c r="AQ31" s="8">
        <v>338.22214131826001</v>
      </c>
      <c r="AR31" s="8">
        <v>1199.9062166528124</v>
      </c>
      <c r="AS31" s="8">
        <v>1316.4227114172738</v>
      </c>
      <c r="AT31" s="8">
        <v>750.2611634544752</v>
      </c>
      <c r="AU31" s="8">
        <v>645.72596625288907</v>
      </c>
      <c r="AV31" s="8">
        <v>76.972333947794539</v>
      </c>
      <c r="AW31" s="87">
        <v>19551.486570098779</v>
      </c>
      <c r="AX31" s="87">
        <v>2917.8514171938205</v>
      </c>
      <c r="AY31" s="9">
        <v>58.732914336928317</v>
      </c>
    </row>
    <row r="32" spans="2:51" x14ac:dyDescent="0.35">
      <c r="B32" s="12">
        <f t="shared" si="3"/>
        <v>2046</v>
      </c>
      <c r="C32" s="92">
        <v>0.1</v>
      </c>
      <c r="D32" s="115">
        <f t="shared" si="8"/>
        <v>-2.7000000000000357E-3</v>
      </c>
      <c r="E32" s="116">
        <f t="shared" si="8"/>
        <v>-2.477007606102366E-3</v>
      </c>
      <c r="F32" s="116">
        <f t="shared" si="8"/>
        <v>-2.477007606102255E-3</v>
      </c>
      <c r="G32" s="116">
        <f t="shared" si="8"/>
        <v>-2.7313853807015009E-3</v>
      </c>
      <c r="H32" s="116">
        <f t="shared" si="8"/>
        <v>-0.32312038741171867</v>
      </c>
      <c r="I32" s="116">
        <f t="shared" si="8"/>
        <v>-2.6999999999998137E-3</v>
      </c>
      <c r="J32" s="116">
        <f t="shared" si="8"/>
        <v>-0.22500000000000009</v>
      </c>
      <c r="K32" s="116">
        <f t="shared" si="8"/>
        <v>-9.9852525500798595E-2</v>
      </c>
      <c r="L32" s="116">
        <f t="shared" si="8"/>
        <v>-7.2763150390569908E-2</v>
      </c>
      <c r="M32" s="116">
        <f t="shared" si="8"/>
        <v>-6.0000000000000053E-3</v>
      </c>
      <c r="N32" s="116">
        <f t="shared" si="8"/>
        <v>-6.140147023708864E-2</v>
      </c>
      <c r="O32" s="116"/>
      <c r="P32" s="116">
        <f t="shared" si="8"/>
        <v>-0.22802556591577705</v>
      </c>
      <c r="Q32" s="116">
        <f t="shared" si="8"/>
        <v>-7.897414522307411E-3</v>
      </c>
      <c r="R32" s="116">
        <f t="shared" si="8"/>
        <v>-2.477007606102255E-3</v>
      </c>
      <c r="S32" s="116">
        <f t="shared" si="7"/>
        <v>-2.477007606102366E-3</v>
      </c>
      <c r="T32" s="117">
        <f t="shared" si="7"/>
        <v>3.9065043297092927E-4</v>
      </c>
      <c r="U32" s="116">
        <f t="shared" si="7"/>
        <v>3.9065043297070723E-4</v>
      </c>
      <c r="V32" s="116">
        <f t="shared" si="7"/>
        <v>3.9065043297070723E-4</v>
      </c>
      <c r="W32" s="116">
        <f t="shared" si="7"/>
        <v>-2.4415280555740715E-3</v>
      </c>
      <c r="X32" s="116">
        <f t="shared" si="7"/>
        <v>-2.7147434796899184E-3</v>
      </c>
      <c r="Y32" s="116">
        <f t="shared" si="7"/>
        <v>-2.6999999999999247E-3</v>
      </c>
      <c r="Z32" s="112">
        <f t="shared" si="5"/>
        <v>0.72582436164229813</v>
      </c>
      <c r="AA32" s="113">
        <f t="shared" si="1"/>
        <v>0.11645612627133077</v>
      </c>
      <c r="AB32" s="113">
        <f t="shared" si="6"/>
        <v>0.13024547883467594</v>
      </c>
      <c r="AC32" s="114">
        <f t="shared" si="2"/>
        <v>4.0730344573610263E-3</v>
      </c>
      <c r="AD32" s="98">
        <v>30880.309962976877</v>
      </c>
      <c r="AE32" s="8">
        <v>21576.219594155435</v>
      </c>
      <c r="AF32" s="8">
        <v>837.46167203855794</v>
      </c>
      <c r="AG32" s="8">
        <v>1889.3379815733895</v>
      </c>
      <c r="AH32" s="8">
        <v>0.33781025363487693</v>
      </c>
      <c r="AI32" s="8">
        <v>2132.6827761177474</v>
      </c>
      <c r="AJ32" s="8">
        <v>2.926458592627431E-2</v>
      </c>
      <c r="AK32" s="8">
        <v>29.020406782203814</v>
      </c>
      <c r="AL32" s="8">
        <v>12.299997793543152</v>
      </c>
      <c r="AM32" s="8">
        <v>23.347894382082472</v>
      </c>
      <c r="AN32" s="8">
        <v>59.867545517665178</v>
      </c>
      <c r="AO32" s="8">
        <v>0</v>
      </c>
      <c r="AP32" s="8">
        <v>0.87364721813807045</v>
      </c>
      <c r="AQ32" s="8">
        <v>335.55106086764727</v>
      </c>
      <c r="AR32" s="8">
        <v>1196.934039827554</v>
      </c>
      <c r="AS32" s="8">
        <v>1313.1619223482473</v>
      </c>
      <c r="AT32" s="8">
        <v>750.55425330281992</v>
      </c>
      <c r="AU32" s="8">
        <v>645.97821938118625</v>
      </c>
      <c r="AV32" s="8">
        <v>77.00240322337801</v>
      </c>
      <c r="AW32" s="87">
        <v>19503.751067109704</v>
      </c>
      <c r="AX32" s="87">
        <v>2909.9301990842896</v>
      </c>
      <c r="AY32" s="9">
        <v>58.574335468218614</v>
      </c>
    </row>
    <row r="33" spans="2:51" x14ac:dyDescent="0.35">
      <c r="B33" s="12">
        <f t="shared" si="3"/>
        <v>2047</v>
      </c>
      <c r="C33" s="92">
        <v>0.1</v>
      </c>
      <c r="D33" s="115">
        <f t="shared" si="8"/>
        <v>-2.8000000000001357E-3</v>
      </c>
      <c r="E33" s="116">
        <f t="shared" si="8"/>
        <v>-2.5520202897179045E-3</v>
      </c>
      <c r="F33" s="116">
        <f t="shared" si="8"/>
        <v>-2.5520202897177935E-3</v>
      </c>
      <c r="G33" s="116">
        <f t="shared" si="8"/>
        <v>-2.8103782384047982E-3</v>
      </c>
      <c r="H33" s="116">
        <f t="shared" si="8"/>
        <v>-0.34424981406051225</v>
      </c>
      <c r="I33" s="116">
        <f t="shared" si="8"/>
        <v>-2.8000000000002467E-3</v>
      </c>
      <c r="J33" s="116">
        <f t="shared" si="8"/>
        <v>-0.19354838709677413</v>
      </c>
      <c r="K33" s="116">
        <f t="shared" si="8"/>
        <v>-0.11215782647279693</v>
      </c>
      <c r="L33" s="116">
        <f t="shared" si="8"/>
        <v>-7.6424251227210638E-2</v>
      </c>
      <c r="M33" s="116">
        <f t="shared" si="8"/>
        <v>-6.0000000000001164E-3</v>
      </c>
      <c r="N33" s="116">
        <f t="shared" si="8"/>
        <v>-6.6822229770430397E-2</v>
      </c>
      <c r="O33" s="116"/>
      <c r="P33" s="116">
        <f t="shared" si="8"/>
        <v>-0.28416273586876517</v>
      </c>
      <c r="Q33" s="116">
        <f t="shared" si="8"/>
        <v>-7.5946988081269096E-3</v>
      </c>
      <c r="R33" s="116">
        <f t="shared" si="8"/>
        <v>-2.5520202897177935E-3</v>
      </c>
      <c r="S33" s="116">
        <f t="shared" si="8"/>
        <v>-2.5520202897177935E-3</v>
      </c>
      <c r="T33" s="117">
        <f t="shared" ref="T33:Y56" si="9">AT33/AT32-1</f>
        <v>-2.2017433930399122E-4</v>
      </c>
      <c r="U33" s="116">
        <f t="shared" si="9"/>
        <v>-2.201743393038802E-4</v>
      </c>
      <c r="V33" s="116">
        <f t="shared" si="9"/>
        <v>-2.2017433930399122E-4</v>
      </c>
      <c r="W33" s="116">
        <f t="shared" si="9"/>
        <v>-2.5142947248092407E-3</v>
      </c>
      <c r="X33" s="116">
        <f t="shared" si="9"/>
        <v>-2.8048751613136691E-3</v>
      </c>
      <c r="Y33" s="116">
        <f t="shared" si="9"/>
        <v>-2.8000000000000247E-3</v>
      </c>
      <c r="Z33" s="112">
        <f t="shared" si="5"/>
        <v>0.72600485674349735</v>
      </c>
      <c r="AA33" s="113">
        <f t="shared" si="1"/>
        <v>0.11648697288101383</v>
      </c>
      <c r="AB33" s="113">
        <f t="shared" si="6"/>
        <v>0.13024484208405451</v>
      </c>
      <c r="AC33" s="114">
        <f t="shared" si="2"/>
        <v>3.8017629444923626E-3</v>
      </c>
      <c r="AD33" s="98">
        <v>30793.845095080538</v>
      </c>
      <c r="AE33" s="8">
        <v>21521.156643975741</v>
      </c>
      <c r="AF33" s="8">
        <v>835.32445285965457</v>
      </c>
      <c r="AG33" s="8">
        <v>1884.028227224984</v>
      </c>
      <c r="AH33" s="8">
        <v>0.22151913663333606</v>
      </c>
      <c r="AI33" s="8">
        <v>2126.7112643446171</v>
      </c>
      <c r="AJ33" s="8">
        <v>2.3600472521188961E-2</v>
      </c>
      <c r="AK33" s="8">
        <v>25.765541034155419</v>
      </c>
      <c r="AL33" s="8">
        <v>11.359979672075275</v>
      </c>
      <c r="AM33" s="8">
        <v>23.207807015789975</v>
      </c>
      <c r="AN33" s="8">
        <v>55.867062635292058</v>
      </c>
      <c r="AO33" s="8">
        <v>0</v>
      </c>
      <c r="AP33" s="8">
        <v>0.62538923444782046</v>
      </c>
      <c r="AQ33" s="8">
        <v>333.00265162561004</v>
      </c>
      <c r="AR33" s="8">
        <v>1193.8794398724601</v>
      </c>
      <c r="AS33" s="8">
        <v>1309.8107064787298</v>
      </c>
      <c r="AT33" s="8">
        <v>750.38900051598716</v>
      </c>
      <c r="AU33" s="8">
        <v>645.83599155352931</v>
      </c>
      <c r="AV33" s="8">
        <v>76.985449270123482</v>
      </c>
      <c r="AW33" s="87">
        <v>19454.712888687678</v>
      </c>
      <c r="AX33" s="87">
        <v>2901.7682081477215</v>
      </c>
      <c r="AY33" s="9">
        <v>58.410327328907599</v>
      </c>
    </row>
    <row r="34" spans="2:51" x14ac:dyDescent="0.35">
      <c r="B34" s="12">
        <f t="shared" si="3"/>
        <v>2048</v>
      </c>
      <c r="C34" s="92">
        <v>0.1</v>
      </c>
      <c r="D34" s="115">
        <f t="shared" ref="D34:S51" si="10">AD34/AD33-1</f>
        <v>-3.1999999999999806E-3</v>
      </c>
      <c r="E34" s="116">
        <f t="shared" si="10"/>
        <v>-2.9486300538927868E-3</v>
      </c>
      <c r="F34" s="116">
        <f t="shared" si="10"/>
        <v>-2.9486300538928978E-3</v>
      </c>
      <c r="G34" s="116">
        <f t="shared" si="10"/>
        <v>-3.1997961813977627E-3</v>
      </c>
      <c r="H34" s="116">
        <f t="shared" si="10"/>
        <v>-0.37485385611548017</v>
      </c>
      <c r="I34" s="116">
        <f t="shared" si="10"/>
        <v>-3.1999999999999806E-3</v>
      </c>
      <c r="J34" s="116">
        <f t="shared" si="10"/>
        <v>-0.19999999999999996</v>
      </c>
      <c r="K34" s="116">
        <f t="shared" si="10"/>
        <v>-0.1261340919575582</v>
      </c>
      <c r="L34" s="116">
        <f t="shared" si="10"/>
        <v>-8.2779573113613836E-2</v>
      </c>
      <c r="M34" s="116">
        <f t="shared" si="10"/>
        <v>-5.9999999999997833E-3</v>
      </c>
      <c r="N34" s="116">
        <f t="shared" si="10"/>
        <v>-7.4212113767069932E-2</v>
      </c>
      <c r="O34" s="116"/>
      <c r="P34" s="116">
        <f t="shared" si="10"/>
        <v>-0.43352817041769864</v>
      </c>
      <c r="Q34" s="116">
        <f t="shared" si="10"/>
        <v>-7.2937988160860501E-3</v>
      </c>
      <c r="R34" s="116">
        <f t="shared" si="10"/>
        <v>-2.9486300538927868E-3</v>
      </c>
      <c r="S34" s="116">
        <f t="shared" si="10"/>
        <v>-2.9486300538928978E-3</v>
      </c>
      <c r="T34" s="117">
        <f t="shared" si="9"/>
        <v>-7.7424251657898235E-4</v>
      </c>
      <c r="U34" s="116">
        <f t="shared" si="9"/>
        <v>-7.7424251657909338E-4</v>
      </c>
      <c r="V34" s="116">
        <f t="shared" si="9"/>
        <v>-7.7424251657887133E-4</v>
      </c>
      <c r="W34" s="116">
        <f t="shared" si="9"/>
        <v>-2.9111512435686659E-3</v>
      </c>
      <c r="X34" s="116">
        <f t="shared" si="9"/>
        <v>-3.1999042570575176E-3</v>
      </c>
      <c r="Y34" s="116">
        <f t="shared" si="9"/>
        <v>-3.2000000000000917E-3</v>
      </c>
      <c r="Z34" s="112">
        <f t="shared" si="5"/>
        <v>0.72618793840653229</v>
      </c>
      <c r="AA34" s="113">
        <f t="shared" si="1"/>
        <v>0.11652236488435316</v>
      </c>
      <c r="AB34" s="113">
        <f t="shared" si="6"/>
        <v>0.13024485459411109</v>
      </c>
      <c r="AC34" s="114">
        <f t="shared" si="2"/>
        <v>3.5261572299346085E-3</v>
      </c>
      <c r="AD34" s="98">
        <v>30695.304790776281</v>
      </c>
      <c r="AE34" s="8">
        <v>21457.698714700779</v>
      </c>
      <c r="AF34" s="8">
        <v>832.86139007320094</v>
      </c>
      <c r="AG34" s="8">
        <v>1877.9997208978639</v>
      </c>
      <c r="AH34" s="8">
        <v>0.13848183406295811</v>
      </c>
      <c r="AI34" s="8">
        <v>2119.9057882987145</v>
      </c>
      <c r="AJ34" s="8">
        <v>1.8880378016951169E-2</v>
      </c>
      <c r="AK34" s="8">
        <v>22.51562791201702</v>
      </c>
      <c r="AL34" s="8">
        <v>10.419605404241553</v>
      </c>
      <c r="AM34" s="8">
        <v>23.068560173695239</v>
      </c>
      <c r="AN34" s="8">
        <v>51.721049827169743</v>
      </c>
      <c r="AO34" s="8">
        <v>0</v>
      </c>
      <c r="AP34" s="8">
        <v>0.35426538383873168</v>
      </c>
      <c r="AQ34" s="8">
        <v>330.57379727942964</v>
      </c>
      <c r="AR34" s="8">
        <v>1190.3591310753275</v>
      </c>
      <c r="AS34" s="8">
        <v>1305.9485592646959</v>
      </c>
      <c r="AT34" s="8">
        <v>749.80801744781445</v>
      </c>
      <c r="AU34" s="8">
        <v>645.33595787013155</v>
      </c>
      <c r="AV34" s="8">
        <v>76.925843862140624</v>
      </c>
      <c r="AW34" s="87">
        <v>19398.077277068503</v>
      </c>
      <c r="AX34" s="87">
        <v>2892.4828277054753</v>
      </c>
      <c r="AY34" s="9">
        <v>58.223414281455092</v>
      </c>
    </row>
    <row r="35" spans="2:51" x14ac:dyDescent="0.35">
      <c r="B35" s="12">
        <f t="shared" si="3"/>
        <v>2049</v>
      </c>
      <c r="C35" s="92">
        <v>0.1</v>
      </c>
      <c r="D35" s="115">
        <f t="shared" si="10"/>
        <v>-3.1999999999999806E-3</v>
      </c>
      <c r="E35" s="116">
        <f t="shared" si="10"/>
        <v>-2.9168781691397694E-3</v>
      </c>
      <c r="F35" s="116">
        <f t="shared" si="10"/>
        <v>-2.9168781691397694E-3</v>
      </c>
      <c r="G35" s="116">
        <f t="shared" si="10"/>
        <v>-3.1997955271261258E-3</v>
      </c>
      <c r="H35" s="116">
        <f t="shared" si="10"/>
        <v>-0.43326323390298738</v>
      </c>
      <c r="I35" s="116">
        <f t="shared" si="10"/>
        <v>-3.2000000000002027E-3</v>
      </c>
      <c r="J35" s="116">
        <f t="shared" si="10"/>
        <v>-0.25</v>
      </c>
      <c r="K35" s="116">
        <f t="shared" si="10"/>
        <v>-0.14174475386036678</v>
      </c>
      <c r="L35" s="116">
        <f t="shared" si="10"/>
        <v>-9.3266638030139126E-2</v>
      </c>
      <c r="M35" s="116">
        <f t="shared" si="10"/>
        <v>-5.9999999999998943E-3</v>
      </c>
      <c r="N35" s="116">
        <f t="shared" si="10"/>
        <v>-8.376097243912628E-2</v>
      </c>
      <c r="O35" s="116"/>
      <c r="P35" s="116">
        <f t="shared" si="10"/>
        <v>-0.78233556413042016</v>
      </c>
      <c r="Q35" s="116">
        <f t="shared" si="10"/>
        <v>-6.9891094943899112E-3</v>
      </c>
      <c r="R35" s="116">
        <f t="shared" si="10"/>
        <v>-2.9168781691395473E-3</v>
      </c>
      <c r="S35" s="116">
        <f t="shared" si="10"/>
        <v>-2.9168781691396584E-3</v>
      </c>
      <c r="T35" s="117">
        <f t="shared" si="9"/>
        <v>-1.2544407897017162E-3</v>
      </c>
      <c r="U35" s="116">
        <f t="shared" si="9"/>
        <v>-1.2544407897014942E-3</v>
      </c>
      <c r="V35" s="116">
        <f t="shared" si="9"/>
        <v>-1.2544407897018273E-3</v>
      </c>
      <c r="W35" s="116">
        <f t="shared" si="9"/>
        <v>-2.8746756766767634E-3</v>
      </c>
      <c r="X35" s="116">
        <f t="shared" si="9"/>
        <v>-3.1999039497058179E-3</v>
      </c>
      <c r="Y35" s="116">
        <f t="shared" si="9"/>
        <v>-3.1999999999998696E-3</v>
      </c>
      <c r="Z35" s="112">
        <f t="shared" si="5"/>
        <v>0.72639419809620942</v>
      </c>
      <c r="AA35" s="113">
        <f t="shared" si="1"/>
        <v>0.11655220350913761</v>
      </c>
      <c r="AB35" s="113">
        <f t="shared" si="6"/>
        <v>0.13024486714432834</v>
      </c>
      <c r="AC35" s="114">
        <f t="shared" si="2"/>
        <v>3.2441235382226394E-3</v>
      </c>
      <c r="AD35" s="98">
        <v>30597.079815445799</v>
      </c>
      <c r="AE35" s="8">
        <v>21395.109221759889</v>
      </c>
      <c r="AF35" s="8">
        <v>830.43203486657706</v>
      </c>
      <c r="AG35" s="8">
        <v>1871.9905057909907</v>
      </c>
      <c r="AH35" s="8">
        <v>7.8482746800023998E-2</v>
      </c>
      <c r="AI35" s="8">
        <v>2113.1220897761582</v>
      </c>
      <c r="AJ35" s="8">
        <v>1.4160283512713378E-2</v>
      </c>
      <c r="AK35" s="8">
        <v>19.324155775616564</v>
      </c>
      <c r="AL35" s="8">
        <v>9.4478038385872747</v>
      </c>
      <c r="AM35" s="8">
        <v>22.930148812653069</v>
      </c>
      <c r="AN35" s="8">
        <v>47.388844398073502</v>
      </c>
      <c r="AO35" s="8">
        <v>0</v>
      </c>
      <c r="AP35" s="8">
        <v>7.7110974921377681E-2</v>
      </c>
      <c r="AQ35" s="8">
        <v>328.26338081426746</v>
      </c>
      <c r="AR35" s="8">
        <v>1186.8869985124579</v>
      </c>
      <c r="AS35" s="8">
        <v>1302.1392664221573</v>
      </c>
      <c r="AT35" s="8">
        <v>748.86742768628255</v>
      </c>
      <c r="AU35" s="8">
        <v>644.52642212151818</v>
      </c>
      <c r="AV35" s="8">
        <v>76.829344945817724</v>
      </c>
      <c r="AW35" s="87">
        <v>19342.314096145819</v>
      </c>
      <c r="AX35" s="87">
        <v>2883.2271604806442</v>
      </c>
      <c r="AY35" s="9">
        <v>58.037099355754442</v>
      </c>
    </row>
    <row r="36" spans="2:51" x14ac:dyDescent="0.35">
      <c r="B36" s="12">
        <f t="shared" si="3"/>
        <v>2050</v>
      </c>
      <c r="C36" s="92">
        <v>0.1</v>
      </c>
      <c r="D36" s="115">
        <f t="shared" si="10"/>
        <v>-3.7999999999999146E-3</v>
      </c>
      <c r="E36" s="116">
        <f t="shared" si="10"/>
        <v>-3.5478396875283646E-3</v>
      </c>
      <c r="F36" s="116">
        <f t="shared" si="10"/>
        <v>-3.5478396875282536E-3</v>
      </c>
      <c r="G36" s="116">
        <f t="shared" si="10"/>
        <v>-3.7997564090210822E-3</v>
      </c>
      <c r="H36" s="116">
        <f t="shared" si="10"/>
        <v>-0.49614539164886018</v>
      </c>
      <c r="I36" s="116">
        <f t="shared" si="10"/>
        <v>-3.7999999999998035E-3</v>
      </c>
      <c r="J36" s="116">
        <f t="shared" si="10"/>
        <v>-0.33333333333333337</v>
      </c>
      <c r="K36" s="116">
        <f t="shared" si="10"/>
        <v>-0.15925982879696543</v>
      </c>
      <c r="L36" s="116">
        <f t="shared" si="10"/>
        <v>-9.3444964082505022E-2</v>
      </c>
      <c r="M36" s="116">
        <f t="shared" si="10"/>
        <v>-5.9999999999998943E-3</v>
      </c>
      <c r="N36" s="116">
        <f t="shared" si="10"/>
        <v>-9.6995618228511882E-2</v>
      </c>
      <c r="O36" s="116"/>
      <c r="P36" s="116">
        <f t="shared" si="10"/>
        <v>-1</v>
      </c>
      <c r="Q36" s="116">
        <f t="shared" si="10"/>
        <v>-6.6845381633189316E-3</v>
      </c>
      <c r="R36" s="116">
        <f t="shared" si="10"/>
        <v>-3.5478396875283646E-3</v>
      </c>
      <c r="S36" s="116">
        <f t="shared" si="10"/>
        <v>-3.5478396875282536E-3</v>
      </c>
      <c r="T36" s="117">
        <f t="shared" si="9"/>
        <v>-1.655721050557224E-3</v>
      </c>
      <c r="U36" s="116">
        <f t="shared" si="9"/>
        <v>-1.6557210505570019E-3</v>
      </c>
      <c r="V36" s="116">
        <f t="shared" si="9"/>
        <v>-1.6557210505571129E-3</v>
      </c>
      <c r="W36" s="116">
        <f t="shared" si="9"/>
        <v>-3.5102689220909422E-3</v>
      </c>
      <c r="X36" s="116">
        <f t="shared" si="9"/>
        <v>-3.79988557412414E-3</v>
      </c>
      <c r="Y36" s="116">
        <f t="shared" si="9"/>
        <v>-3.8000000000000256E-3</v>
      </c>
      <c r="Z36" s="112">
        <f t="shared" si="5"/>
        <v>0.72657806457680518</v>
      </c>
      <c r="AA36" s="113">
        <f t="shared" si="1"/>
        <v>0.11659441124619407</v>
      </c>
      <c r="AB36" s="113">
        <f t="shared" si="6"/>
        <v>0.13024488210456028</v>
      </c>
      <c r="AC36" s="114">
        <f t="shared" si="2"/>
        <v>2.967290948559324E-3</v>
      </c>
      <c r="AD36" s="98">
        <v>30480.810912147106</v>
      </c>
      <c r="AE36" s="8">
        <v>21319.202804143926</v>
      </c>
      <c r="AF36" s="8">
        <v>827.48579513548259</v>
      </c>
      <c r="AG36" s="8">
        <v>1864.8773978689849</v>
      </c>
      <c r="AH36" s="8">
        <v>3.9543893651247761E-2</v>
      </c>
      <c r="AI36" s="8">
        <v>2105.0922258350092</v>
      </c>
      <c r="AJ36" s="8">
        <v>9.4401890084755847E-3</v>
      </c>
      <c r="AK36" s="8">
        <v>16.246594035145979</v>
      </c>
      <c r="AL36" s="8">
        <v>8.5649541482319336</v>
      </c>
      <c r="AM36" s="8">
        <v>22.792567919777152</v>
      </c>
      <c r="AN36" s="8">
        <v>42.792334138547609</v>
      </c>
      <c r="AO36" s="8">
        <v>0</v>
      </c>
      <c r="AP36" s="8">
        <v>0</v>
      </c>
      <c r="AQ36" s="8">
        <v>326.0690917175944</v>
      </c>
      <c r="AR36" s="8">
        <v>1182.676113714524</v>
      </c>
      <c r="AS36" s="8">
        <v>1297.5194850540558</v>
      </c>
      <c r="AT36" s="8">
        <v>747.62751212218575</v>
      </c>
      <c r="AU36" s="8">
        <v>643.45926615677138</v>
      </c>
      <c r="AV36" s="8">
        <v>76.702136982090423</v>
      </c>
      <c r="AW36" s="87">
        <v>19274.417372092797</v>
      </c>
      <c r="AX36" s="87">
        <v>2872.2712271866108</v>
      </c>
      <c r="AY36" s="9">
        <v>57.816558378202572</v>
      </c>
    </row>
    <row r="37" spans="2:51" x14ac:dyDescent="0.35">
      <c r="B37" s="12">
        <f t="shared" si="3"/>
        <v>2051</v>
      </c>
      <c r="C37" s="92">
        <v>0.1</v>
      </c>
      <c r="D37" s="115">
        <f t="shared" si="10"/>
        <v>-3.9000000000000146E-3</v>
      </c>
      <c r="E37" s="116">
        <f t="shared" si="10"/>
        <v>-3.6418063137176881E-3</v>
      </c>
      <c r="F37" s="116">
        <f t="shared" si="10"/>
        <v>-3.6418063137176881E-3</v>
      </c>
      <c r="G37" s="116">
        <f t="shared" si="10"/>
        <v>-3.8997490451649908E-3</v>
      </c>
      <c r="H37" s="116">
        <f t="shared" si="10"/>
        <v>-0.52469972376394125</v>
      </c>
      <c r="I37" s="116">
        <f t="shared" si="10"/>
        <v>-3.9000000000001256E-3</v>
      </c>
      <c r="J37" s="116">
        <f t="shared" si="10"/>
        <v>-0.30000000000000004</v>
      </c>
      <c r="K37" s="116">
        <f t="shared" si="10"/>
        <v>-0.18168516034629922</v>
      </c>
      <c r="L37" s="116">
        <f t="shared" si="10"/>
        <v>-9.9441053136461788E-2</v>
      </c>
      <c r="M37" s="116">
        <f t="shared" si="10"/>
        <v>-6.0000000000000053E-3</v>
      </c>
      <c r="N37" s="116">
        <f t="shared" si="10"/>
        <v>-0.1096833155472563</v>
      </c>
      <c r="O37" s="116"/>
      <c r="P37" s="116"/>
      <c r="Q37" s="116">
        <f t="shared" si="10"/>
        <v>-6.3832217475542352E-3</v>
      </c>
      <c r="R37" s="116">
        <f t="shared" si="10"/>
        <v>-3.6418063137176881E-3</v>
      </c>
      <c r="S37" s="116">
        <f t="shared" si="10"/>
        <v>-3.6418063137175771E-3</v>
      </c>
      <c r="T37" s="117">
        <f t="shared" si="9"/>
        <v>-2.0226902753776033E-3</v>
      </c>
      <c r="U37" s="116">
        <f t="shared" si="9"/>
        <v>-2.0226902753780474E-3</v>
      </c>
      <c r="V37" s="116">
        <f t="shared" si="9"/>
        <v>-2.0226902753776033E-3</v>
      </c>
      <c r="W37" s="116">
        <f t="shared" si="9"/>
        <v>-3.6033478906145611E-3</v>
      </c>
      <c r="X37" s="116">
        <f t="shared" si="9"/>
        <v>-3.8998821149670571E-3</v>
      </c>
      <c r="Y37" s="116">
        <f t="shared" si="9"/>
        <v>-3.9000000000001256E-3</v>
      </c>
      <c r="Z37" s="112">
        <f t="shared" si="5"/>
        <v>0.72676639694189415</v>
      </c>
      <c r="AA37" s="113">
        <f t="shared" ref="AA37:AA56" si="11">SUM(AQ37:AT37)/AD37</f>
        <v>0.11663506074211787</v>
      </c>
      <c r="AB37" s="113">
        <f t="shared" si="6"/>
        <v>0.13024489751859725</v>
      </c>
      <c r="AC37" s="114">
        <f t="shared" ref="AC37:AC56" si="12">(AH37+SUM(AJ37:AP37))/AD37</f>
        <v>2.6937682983512227E-3</v>
      </c>
      <c r="AD37" s="98">
        <v>30361.935749589731</v>
      </c>
      <c r="AE37" s="8">
        <v>21241.562396768368</v>
      </c>
      <c r="AF37" s="8">
        <v>824.47225214224648</v>
      </c>
      <c r="AG37" s="8">
        <v>1857.6048440172956</v>
      </c>
      <c r="AH37" s="8">
        <v>1.8795223575887393E-2</v>
      </c>
      <c r="AI37" s="8">
        <v>2096.8823661542524</v>
      </c>
      <c r="AJ37" s="8">
        <v>6.6081323059329093E-3</v>
      </c>
      <c r="AK37" s="8">
        <v>13.294828992789252</v>
      </c>
      <c r="AL37" s="8">
        <v>7.713246087666243</v>
      </c>
      <c r="AM37" s="8">
        <v>22.655812512258489</v>
      </c>
      <c r="AN37" s="8">
        <v>38.098729050225664</v>
      </c>
      <c r="AO37" s="8">
        <v>0</v>
      </c>
      <c r="AP37" s="8">
        <v>0</v>
      </c>
      <c r="AQ37" s="8">
        <v>323.98772040013739</v>
      </c>
      <c r="AR37" s="8">
        <v>1178.3690363765154</v>
      </c>
      <c r="AS37" s="8">
        <v>1292.7941704012144</v>
      </c>
      <c r="AT37" s="8">
        <v>746.11529322381148</v>
      </c>
      <c r="AU37" s="8">
        <v>642.15774735651416</v>
      </c>
      <c r="AV37" s="8">
        <v>76.546992315516064</v>
      </c>
      <c r="AW37" s="87">
        <v>19204.964940912243</v>
      </c>
      <c r="AX37" s="87">
        <v>2861.0697079983711</v>
      </c>
      <c r="AY37" s="9">
        <v>57.591073800527575</v>
      </c>
    </row>
    <row r="38" spans="2:51" x14ac:dyDescent="0.35">
      <c r="B38" s="12">
        <f t="shared" si="3"/>
        <v>2052</v>
      </c>
      <c r="C38" s="92">
        <v>0.1</v>
      </c>
      <c r="D38" s="115">
        <f t="shared" si="10"/>
        <v>-3.9000000000001256E-3</v>
      </c>
      <c r="E38" s="116">
        <f t="shared" si="10"/>
        <v>-3.6238146579500308E-3</v>
      </c>
      <c r="F38" s="116">
        <f t="shared" si="10"/>
        <v>-3.6238146579501418E-3</v>
      </c>
      <c r="G38" s="116">
        <f t="shared" si="10"/>
        <v>-3.9105146151309222E-3</v>
      </c>
      <c r="H38" s="116">
        <f t="shared" si="10"/>
        <v>-0.47819453017164226</v>
      </c>
      <c r="I38" s="116">
        <f t="shared" si="10"/>
        <v>-3.9000000000001256E-3</v>
      </c>
      <c r="J38" s="116">
        <f t="shared" si="10"/>
        <v>-0.4285714285714286</v>
      </c>
      <c r="K38" s="116">
        <f t="shared" si="10"/>
        <v>-0.20704812993592603</v>
      </c>
      <c r="L38" s="116">
        <f t="shared" si="10"/>
        <v>-0.10390250638180709</v>
      </c>
      <c r="M38" s="116">
        <f t="shared" si="10"/>
        <v>-5.9999999999998943E-3</v>
      </c>
      <c r="N38" s="116">
        <f t="shared" si="10"/>
        <v>-0.12298506619035188</v>
      </c>
      <c r="O38" s="116"/>
      <c r="P38" s="116"/>
      <c r="Q38" s="116">
        <f t="shared" si="10"/>
        <v>-6.0798500789750465E-3</v>
      </c>
      <c r="R38" s="116">
        <f t="shared" si="10"/>
        <v>-3.6238146579500308E-3</v>
      </c>
      <c r="S38" s="116">
        <f t="shared" si="10"/>
        <v>-3.6238146579500308E-3</v>
      </c>
      <c r="T38" s="117">
        <f t="shared" si="9"/>
        <v>-2.5226916883506201E-3</v>
      </c>
      <c r="U38" s="116">
        <f t="shared" si="9"/>
        <v>-2.5226916883506201E-3</v>
      </c>
      <c r="V38" s="116">
        <f t="shared" si="9"/>
        <v>-2.522691688350398E-3</v>
      </c>
      <c r="W38" s="116">
        <f t="shared" si="9"/>
        <v>-3.5819339822198426E-3</v>
      </c>
      <c r="X38" s="116">
        <f t="shared" si="9"/>
        <v>-3.9049391991834437E-3</v>
      </c>
      <c r="Y38" s="116">
        <f t="shared" si="9"/>
        <v>-3.9000000000000146E-3</v>
      </c>
      <c r="Z38" s="112">
        <f t="shared" si="5"/>
        <v>0.72696790504944342</v>
      </c>
      <c r="AA38" s="113">
        <f t="shared" si="11"/>
        <v>0.11666825413538072</v>
      </c>
      <c r="AB38" s="113">
        <f t="shared" si="6"/>
        <v>0.13024425169439133</v>
      </c>
      <c r="AC38" s="114">
        <f t="shared" si="12"/>
        <v>2.4269855263065188E-3</v>
      </c>
      <c r="AD38" s="98">
        <v>30243.524200166328</v>
      </c>
      <c r="AE38" s="8">
        <v>21164.586911597198</v>
      </c>
      <c r="AF38" s="8">
        <v>821.48451750986021</v>
      </c>
      <c r="AG38" s="8">
        <v>1850.340653125628</v>
      </c>
      <c r="AH38" s="8">
        <v>9.8074504685449464E-3</v>
      </c>
      <c r="AI38" s="8">
        <v>2088.7045249262505</v>
      </c>
      <c r="AJ38" s="8">
        <v>3.7760756033902339E-3</v>
      </c>
      <c r="AK38" s="8">
        <v>10.542159512014306</v>
      </c>
      <c r="AL38" s="8">
        <v>6.9118204868180522</v>
      </c>
      <c r="AM38" s="8">
        <v>22.519877637184941</v>
      </c>
      <c r="AN38" s="8">
        <v>33.413154336215378</v>
      </c>
      <c r="AO38" s="8">
        <v>0</v>
      </c>
      <c r="AP38" s="8">
        <v>0</v>
      </c>
      <c r="AQ38" s="8">
        <v>322.01792363267566</v>
      </c>
      <c r="AR38" s="8">
        <v>1174.0988453900197</v>
      </c>
      <c r="AS38" s="8">
        <v>1288.1093239368022</v>
      </c>
      <c r="AT38" s="8">
        <v>744.23307437504445</v>
      </c>
      <c r="AU38" s="8">
        <v>640.5377813446479</v>
      </c>
      <c r="AV38" s="8">
        <v>76.353887854233491</v>
      </c>
      <c r="AW38" s="87">
        <v>19136.174024363048</v>
      </c>
      <c r="AX38" s="87">
        <v>2849.897404744012</v>
      </c>
      <c r="AY38" s="9">
        <v>57.366468612705518</v>
      </c>
    </row>
    <row r="39" spans="2:51" x14ac:dyDescent="0.35">
      <c r="B39" s="12">
        <f t="shared" si="3"/>
        <v>2053</v>
      </c>
      <c r="C39" s="92">
        <v>0.1</v>
      </c>
      <c r="D39" s="115">
        <f t="shared" si="10"/>
        <v>-4.0000000000000036E-3</v>
      </c>
      <c r="E39" s="116">
        <f t="shared" si="10"/>
        <v>-3.7274164114149411E-3</v>
      </c>
      <c r="F39" s="116">
        <f t="shared" si="10"/>
        <v>-3.7274164114149411E-3</v>
      </c>
      <c r="G39" s="116">
        <f t="shared" si="10"/>
        <v>-3.9997838235896754E-3</v>
      </c>
      <c r="H39" s="116">
        <f t="shared" si="10"/>
        <v>-0.45643151569597595</v>
      </c>
      <c r="I39" s="116">
        <f t="shared" si="10"/>
        <v>-4.0000000000000036E-3</v>
      </c>
      <c r="J39" s="116">
        <f t="shared" si="10"/>
        <v>-0.25</v>
      </c>
      <c r="K39" s="116">
        <f t="shared" si="10"/>
        <v>-0.22991637696138312</v>
      </c>
      <c r="L39" s="116">
        <f t="shared" si="10"/>
        <v>-0.13548830284346269</v>
      </c>
      <c r="M39" s="116">
        <f t="shared" si="10"/>
        <v>-5.9999999999998943E-3</v>
      </c>
      <c r="N39" s="116">
        <f t="shared" si="10"/>
        <v>-0.13216864785181293</v>
      </c>
      <c r="O39" s="116"/>
      <c r="P39" s="116"/>
      <c r="Q39" s="116">
        <f t="shared" si="10"/>
        <v>-5.7764815664992364E-3</v>
      </c>
      <c r="R39" s="116">
        <f t="shared" si="10"/>
        <v>-3.7274164114150521E-3</v>
      </c>
      <c r="S39" s="116">
        <f t="shared" si="10"/>
        <v>-3.7274164114150521E-3</v>
      </c>
      <c r="T39" s="117">
        <f t="shared" si="9"/>
        <v>-2.9522129726997637E-3</v>
      </c>
      <c r="U39" s="116">
        <f t="shared" si="9"/>
        <v>-2.9522129726998747E-3</v>
      </c>
      <c r="V39" s="116">
        <f t="shared" si="9"/>
        <v>-2.9522129726995416E-3</v>
      </c>
      <c r="W39" s="116">
        <f t="shared" si="9"/>
        <v>-3.6868364155978606E-3</v>
      </c>
      <c r="X39" s="116">
        <f t="shared" si="9"/>
        <v>-3.9998984525484449E-3</v>
      </c>
      <c r="Y39" s="116">
        <f t="shared" si="9"/>
        <v>-3.9999999999998925E-3</v>
      </c>
      <c r="Z39" s="112">
        <f t="shared" si="5"/>
        <v>0.72716686039115486</v>
      </c>
      <c r="AA39" s="113">
        <f t="shared" si="11"/>
        <v>0.11669743149223877</v>
      </c>
      <c r="AB39" s="113">
        <f t="shared" si="6"/>
        <v>0.13024426497347955</v>
      </c>
      <c r="AC39" s="114">
        <f t="shared" si="12"/>
        <v>2.1739061992640213E-3</v>
      </c>
      <c r="AD39" s="98">
        <v>30122.550103365662</v>
      </c>
      <c r="AE39" s="8">
        <v>21085.697683002094</v>
      </c>
      <c r="AF39" s="8">
        <v>818.42250263757069</v>
      </c>
      <c r="AG39" s="8">
        <v>1842.9396905131257</v>
      </c>
      <c r="AH39" s="8">
        <v>5.3310209860737666E-3</v>
      </c>
      <c r="AI39" s="8">
        <v>2080.3497068265456</v>
      </c>
      <c r="AJ39" s="8">
        <v>2.8320567025426754E-3</v>
      </c>
      <c r="AK39" s="8">
        <v>8.118344391662994</v>
      </c>
      <c r="AL39" s="8">
        <v>5.9753496595003979</v>
      </c>
      <c r="AM39" s="8">
        <v>22.384758371361833</v>
      </c>
      <c r="AN39" s="8">
        <v>28.996982907133852</v>
      </c>
      <c r="AO39" s="8">
        <v>0</v>
      </c>
      <c r="AP39" s="8">
        <v>0</v>
      </c>
      <c r="AQ39" s="8">
        <v>320.15779303272916</v>
      </c>
      <c r="AR39" s="8">
        <v>1169.7224900850895</v>
      </c>
      <c r="AS39" s="8">
        <v>1283.3080041030635</v>
      </c>
      <c r="AT39" s="8">
        <v>742.03593983816222</v>
      </c>
      <c r="AU39" s="8">
        <v>638.6467773970578</v>
      </c>
      <c r="AV39" s="8">
        <v>76.128474915994175</v>
      </c>
      <c r="AW39" s="87">
        <v>19065.622081114809</v>
      </c>
      <c r="AX39" s="87">
        <v>2838.4981045248546</v>
      </c>
      <c r="AY39" s="9">
        <v>57.137002738254701</v>
      </c>
    </row>
    <row r="40" spans="2:51" x14ac:dyDescent="0.35">
      <c r="B40" s="12">
        <f t="shared" si="3"/>
        <v>2054</v>
      </c>
      <c r="C40" s="92">
        <v>0.1</v>
      </c>
      <c r="D40" s="115">
        <f t="shared" si="10"/>
        <v>-3.8999999999999035E-3</v>
      </c>
      <c r="E40" s="116">
        <f t="shared" si="10"/>
        <v>-3.6242769059094959E-3</v>
      </c>
      <c r="F40" s="116">
        <f t="shared" si="10"/>
        <v>-3.6242769059094959E-3</v>
      </c>
      <c r="G40" s="116">
        <f t="shared" si="10"/>
        <v>-3.921492835714635E-3</v>
      </c>
      <c r="H40" s="116">
        <f t="shared" si="10"/>
        <v>-0.50200591406395345</v>
      </c>
      <c r="I40" s="116">
        <f t="shared" si="10"/>
        <v>-3.9000000000001256E-3</v>
      </c>
      <c r="J40" s="116">
        <f t="shared" si="10"/>
        <v>-0.33333333333333337</v>
      </c>
      <c r="K40" s="116">
        <f t="shared" si="10"/>
        <v>-0.25195217179111762</v>
      </c>
      <c r="L40" s="116">
        <f t="shared" si="10"/>
        <v>-0.16353666608680673</v>
      </c>
      <c r="M40" s="116">
        <f t="shared" si="10"/>
        <v>-6.0000000000001164E-3</v>
      </c>
      <c r="N40" s="116">
        <f t="shared" si="10"/>
        <v>-0.14465791266967964</v>
      </c>
      <c r="O40" s="116"/>
      <c r="P40" s="116"/>
      <c r="Q40" s="116">
        <f t="shared" si="10"/>
        <v>-5.4729318868094179E-3</v>
      </c>
      <c r="R40" s="116">
        <f t="shared" si="10"/>
        <v>-3.6242769059093849E-3</v>
      </c>
      <c r="S40" s="116">
        <f t="shared" si="10"/>
        <v>-3.6242769059094959E-3</v>
      </c>
      <c r="T40" s="117">
        <f t="shared" si="9"/>
        <v>-3.2634927215710041E-3</v>
      </c>
      <c r="U40" s="116">
        <f t="shared" si="9"/>
        <v>-3.2634927215707821E-3</v>
      </c>
      <c r="V40" s="116">
        <f t="shared" si="9"/>
        <v>-3.2634927215710041E-3</v>
      </c>
      <c r="W40" s="116">
        <f t="shared" si="9"/>
        <v>-3.5817240170719078E-3</v>
      </c>
      <c r="X40" s="116">
        <f t="shared" si="9"/>
        <v>-3.9100961198598183E-3</v>
      </c>
      <c r="Y40" s="116">
        <f t="shared" si="9"/>
        <v>-3.9000000000000146E-3</v>
      </c>
      <c r="Z40" s="112">
        <f t="shared" si="5"/>
        <v>0.72736814208643352</v>
      </c>
      <c r="AA40" s="113">
        <f t="shared" si="11"/>
        <v>0.11671893059177271</v>
      </c>
      <c r="AB40" s="113">
        <f t="shared" si="6"/>
        <v>0.13024294486333979</v>
      </c>
      <c r="AC40" s="114">
        <f t="shared" si="12"/>
        <v>1.9372859043373513E-3</v>
      </c>
      <c r="AD40" s="98">
        <v>30005.072157962539</v>
      </c>
      <c r="AE40" s="8">
        <v>21009.277275844601</v>
      </c>
      <c r="AF40" s="8">
        <v>815.45631286198466</v>
      </c>
      <c r="AG40" s="8">
        <v>1835.7126157201244</v>
      </c>
      <c r="AH40" s="8">
        <v>2.6548169230656872E-3</v>
      </c>
      <c r="AI40" s="8">
        <v>2072.2363429699217</v>
      </c>
      <c r="AJ40" s="8">
        <v>1.8880378016951169E-3</v>
      </c>
      <c r="AK40" s="8">
        <v>6.0729098908352634</v>
      </c>
      <c r="AL40" s="8">
        <v>4.9981608974827667</v>
      </c>
      <c r="AM40" s="8">
        <v>22.25044982113366</v>
      </c>
      <c r="AN40" s="8">
        <v>24.80233988606949</v>
      </c>
      <c r="AO40" s="8">
        <v>0</v>
      </c>
      <c r="AP40" s="8">
        <v>0</v>
      </c>
      <c r="AQ40" s="8">
        <v>318.40559123842979</v>
      </c>
      <c r="AR40" s="8">
        <v>1165.4830918779512</v>
      </c>
      <c r="AS40" s="8">
        <v>1278.656940540624</v>
      </c>
      <c r="AT40" s="8">
        <v>739.61431094935631</v>
      </c>
      <c r="AU40" s="8">
        <v>636.56255828736789</v>
      </c>
      <c r="AV40" s="8">
        <v>75.880030192201531</v>
      </c>
      <c r="AW40" s="87">
        <v>18997.334284606462</v>
      </c>
      <c r="AX40" s="87">
        <v>2827.3993041001227</v>
      </c>
      <c r="AY40" s="9">
        <v>56.914168427575504</v>
      </c>
    </row>
    <row r="41" spans="2:51" x14ac:dyDescent="0.35">
      <c r="B41" s="12">
        <f t="shared" si="3"/>
        <v>2055</v>
      </c>
      <c r="C41" s="92">
        <v>0.1</v>
      </c>
      <c r="D41" s="115">
        <f t="shared" si="10"/>
        <v>-3.6000000000000476E-3</v>
      </c>
      <c r="E41" s="116">
        <f t="shared" si="10"/>
        <v>-3.3181536731500261E-3</v>
      </c>
      <c r="F41" s="116">
        <f t="shared" si="10"/>
        <v>-3.3181536731499151E-3</v>
      </c>
      <c r="G41" s="116">
        <f t="shared" si="10"/>
        <v>-3.632567189160274E-3</v>
      </c>
      <c r="H41" s="116">
        <f t="shared" si="10"/>
        <v>-0.50213388415093874</v>
      </c>
      <c r="I41" s="116">
        <f t="shared" si="10"/>
        <v>-3.6000000000001586E-3</v>
      </c>
      <c r="J41" s="116">
        <f t="shared" si="10"/>
        <v>-0.5</v>
      </c>
      <c r="K41" s="116">
        <f t="shared" si="10"/>
        <v>-0.27630076659598768</v>
      </c>
      <c r="L41" s="116">
        <f t="shared" si="10"/>
        <v>-0.18926403621114107</v>
      </c>
      <c r="M41" s="116">
        <f t="shared" si="10"/>
        <v>-6.0000000000000053E-3</v>
      </c>
      <c r="N41" s="116">
        <f t="shared" si="10"/>
        <v>-0.15588264247466332</v>
      </c>
      <c r="O41" s="116"/>
      <c r="P41" s="116"/>
      <c r="Q41" s="116">
        <f t="shared" si="10"/>
        <v>-5.1701792065639296E-3</v>
      </c>
      <c r="R41" s="116">
        <f t="shared" si="10"/>
        <v>-3.3181536731499151E-3</v>
      </c>
      <c r="S41" s="116">
        <f t="shared" si="10"/>
        <v>-3.3181536731501371E-3</v>
      </c>
      <c r="T41" s="117">
        <f t="shared" si="9"/>
        <v>-3.5060403665392315E-3</v>
      </c>
      <c r="U41" s="116">
        <f t="shared" si="9"/>
        <v>-3.5060403665393425E-3</v>
      </c>
      <c r="V41" s="116">
        <f t="shared" si="9"/>
        <v>-3.5060403665390094E-3</v>
      </c>
      <c r="W41" s="116">
        <f t="shared" si="9"/>
        <v>-3.2739292681482901E-3</v>
      </c>
      <c r="X41" s="116">
        <f t="shared" si="9"/>
        <v>-3.6152980503666443E-3</v>
      </c>
      <c r="Y41" s="116">
        <f t="shared" si="9"/>
        <v>-3.5999999999999366E-3</v>
      </c>
      <c r="Z41" s="112">
        <f t="shared" si="5"/>
        <v>0.72757388881376661</v>
      </c>
      <c r="AA41" s="113">
        <f t="shared" si="11"/>
        <v>0.11672757398326764</v>
      </c>
      <c r="AB41" s="113">
        <f t="shared" si="6"/>
        <v>0.13024094520142646</v>
      </c>
      <c r="AC41" s="114">
        <f t="shared" si="12"/>
        <v>1.7226596202378542E-3</v>
      </c>
      <c r="AD41" s="98">
        <v>29897.053898193873</v>
      </c>
      <c r="AE41" s="8">
        <v>20939.56526528153</v>
      </c>
      <c r="AF41" s="8">
        <v>812.75050350216839</v>
      </c>
      <c r="AG41" s="8">
        <v>1829.0442663035319</v>
      </c>
      <c r="AH41" s="8">
        <v>1.3217433897770698E-3</v>
      </c>
      <c r="AI41" s="8">
        <v>2064.7762921352296</v>
      </c>
      <c r="AJ41" s="8">
        <v>9.4401890084755847E-4</v>
      </c>
      <c r="AK41" s="8">
        <v>4.3949602325291242</v>
      </c>
      <c r="AL41" s="8">
        <v>4.0521887923924789</v>
      </c>
      <c r="AM41" s="8">
        <v>22.116947122206859</v>
      </c>
      <c r="AN41" s="8">
        <v>20.936085605074236</v>
      </c>
      <c r="AO41" s="8">
        <v>0</v>
      </c>
      <c r="AP41" s="8">
        <v>0</v>
      </c>
      <c r="AQ41" s="8">
        <v>316.75937727135516</v>
      </c>
      <c r="AR41" s="8">
        <v>1161.6158398756422</v>
      </c>
      <c r="AS41" s="8">
        <v>1274.4141603166702</v>
      </c>
      <c r="AT41" s="8">
        <v>737.0211933194978</v>
      </c>
      <c r="AU41" s="8">
        <v>634.33074426218479</v>
      </c>
      <c r="AV41" s="8">
        <v>75.613991743333472</v>
      </c>
      <c r="AW41" s="87">
        <v>18935.138355875293</v>
      </c>
      <c r="AX41" s="87">
        <v>2817.1774129084015</v>
      </c>
      <c r="AY41" s="9">
        <v>56.709277421236237</v>
      </c>
    </row>
    <row r="42" spans="2:51" x14ac:dyDescent="0.35">
      <c r="B42" s="12">
        <f t="shared" si="3"/>
        <v>2056</v>
      </c>
      <c r="C42" s="92">
        <v>0.1</v>
      </c>
      <c r="D42" s="115">
        <f t="shared" si="10"/>
        <v>-4.0999999999999925E-3</v>
      </c>
      <c r="E42" s="116">
        <f t="shared" si="10"/>
        <v>-3.8729770544826403E-3</v>
      </c>
      <c r="F42" s="116">
        <f t="shared" si="10"/>
        <v>-3.8729770544826403E-3</v>
      </c>
      <c r="G42" s="116">
        <f t="shared" si="10"/>
        <v>-4.1000000000001036E-3</v>
      </c>
      <c r="H42" s="116">
        <f t="shared" si="10"/>
        <v>-1</v>
      </c>
      <c r="I42" s="116">
        <f t="shared" si="10"/>
        <v>-4.0999999999997705E-3</v>
      </c>
      <c r="J42" s="116">
        <f t="shared" si="10"/>
        <v>0</v>
      </c>
      <c r="K42" s="116">
        <f t="shared" si="10"/>
        <v>-0.30335812485913904</v>
      </c>
      <c r="L42" s="116">
        <f t="shared" si="10"/>
        <v>-0.28353003057259207</v>
      </c>
      <c r="M42" s="116">
        <f t="shared" si="10"/>
        <v>-6.0000000000000053E-3</v>
      </c>
      <c r="N42" s="116">
        <f t="shared" si="10"/>
        <v>-0.16479217292885129</v>
      </c>
      <c r="O42" s="116"/>
      <c r="P42" s="116"/>
      <c r="Q42" s="116">
        <f t="shared" si="10"/>
        <v>-4.8672638204383389E-3</v>
      </c>
      <c r="R42" s="116">
        <f t="shared" si="10"/>
        <v>-3.8729770544826403E-3</v>
      </c>
      <c r="S42" s="116">
        <f t="shared" si="10"/>
        <v>-3.8729770544826403E-3</v>
      </c>
      <c r="T42" s="117">
        <f t="shared" si="9"/>
        <v>-3.6805455668466047E-3</v>
      </c>
      <c r="U42" s="116">
        <f t="shared" si="9"/>
        <v>-3.6805455668462717E-3</v>
      </c>
      <c r="V42" s="116">
        <f t="shared" si="9"/>
        <v>-3.6805455668463827E-3</v>
      </c>
      <c r="W42" s="116">
        <f t="shared" si="9"/>
        <v>-3.839200490387773E-3</v>
      </c>
      <c r="X42" s="116">
        <f t="shared" si="9"/>
        <v>-4.0999999999999925E-3</v>
      </c>
      <c r="Y42" s="116">
        <f t="shared" si="9"/>
        <v>-4.1000000000001036E-3</v>
      </c>
      <c r="Z42" s="112">
        <f t="shared" si="5"/>
        <v>0.72773974479059178</v>
      </c>
      <c r="AA42" s="113">
        <f t="shared" si="11"/>
        <v>0.11674836842154381</v>
      </c>
      <c r="AB42" s="113">
        <f t="shared" si="6"/>
        <v>0.13024094520142648</v>
      </c>
      <c r="AC42" s="114">
        <f t="shared" si="12"/>
        <v>1.5260102974271664E-3</v>
      </c>
      <c r="AD42" s="98">
        <v>29774.475977211277</v>
      </c>
      <c r="AE42" s="8">
        <v>20858.466809478254</v>
      </c>
      <c r="AF42" s="8">
        <v>809.60273945108531</v>
      </c>
      <c r="AG42" s="8">
        <v>1821.5451848116872</v>
      </c>
      <c r="AH42" s="8">
        <v>0</v>
      </c>
      <c r="AI42" s="8">
        <v>2056.3107093374756</v>
      </c>
      <c r="AJ42" s="8">
        <v>9.4401890084755847E-4</v>
      </c>
      <c r="AK42" s="8">
        <v>3.0617133375586034</v>
      </c>
      <c r="AL42" s="8">
        <v>2.9032715801995246</v>
      </c>
      <c r="AM42" s="8">
        <v>21.984245439473618</v>
      </c>
      <c r="AN42" s="8">
        <v>17.485982565589609</v>
      </c>
      <c r="AO42" s="8">
        <v>0</v>
      </c>
      <c r="AP42" s="8">
        <v>0</v>
      </c>
      <c r="AQ42" s="8">
        <v>315.21762581457773</v>
      </c>
      <c r="AR42" s="8">
        <v>1157.1169283816803</v>
      </c>
      <c r="AS42" s="8">
        <v>1269.478383515856</v>
      </c>
      <c r="AT42" s="8">
        <v>734.30855323375374</v>
      </c>
      <c r="AU42" s="8">
        <v>631.9960610534763</v>
      </c>
      <c r="AV42" s="8">
        <v>75.335691001230984</v>
      </c>
      <c r="AW42" s="87">
        <v>18862.442563413857</v>
      </c>
      <c r="AX42" s="87">
        <v>2805.6269855154769</v>
      </c>
      <c r="AY42" s="9">
        <v>56.476769383809163</v>
      </c>
    </row>
    <row r="43" spans="2:51" x14ac:dyDescent="0.35">
      <c r="B43" s="12">
        <f t="shared" si="3"/>
        <v>2057</v>
      </c>
      <c r="C43" s="92">
        <v>0.1</v>
      </c>
      <c r="D43" s="115">
        <f t="shared" si="10"/>
        <v>-4.0000000000000036E-3</v>
      </c>
      <c r="E43" s="116">
        <f t="shared" si="10"/>
        <v>-3.8225277081327391E-3</v>
      </c>
      <c r="F43" s="116">
        <f t="shared" si="10"/>
        <v>-3.8225277081328501E-3</v>
      </c>
      <c r="G43" s="116">
        <f t="shared" si="10"/>
        <v>-4.0000000000000036E-3</v>
      </c>
      <c r="H43" s="116"/>
      <c r="I43" s="116">
        <f t="shared" si="10"/>
        <v>-4.0000000000000036E-3</v>
      </c>
      <c r="J43" s="116">
        <f t="shared" si="10"/>
        <v>0</v>
      </c>
      <c r="K43" s="116">
        <f t="shared" si="10"/>
        <v>-0.33613717243610475</v>
      </c>
      <c r="L43" s="116">
        <f t="shared" si="10"/>
        <v>-0.17436998885536426</v>
      </c>
      <c r="M43" s="116">
        <f t="shared" si="10"/>
        <v>-6.0000000000000053E-3</v>
      </c>
      <c r="N43" s="116">
        <f t="shared" si="10"/>
        <v>-0.17370621852321522</v>
      </c>
      <c r="O43" s="116"/>
      <c r="P43" s="116"/>
      <c r="Q43" s="116">
        <f t="shared" si="10"/>
        <v>-4.5637528578896802E-3</v>
      </c>
      <c r="R43" s="116">
        <f t="shared" si="10"/>
        <v>-3.8225277081326281E-3</v>
      </c>
      <c r="S43" s="116">
        <f t="shared" si="10"/>
        <v>-3.8225277081328501E-3</v>
      </c>
      <c r="T43" s="117">
        <f t="shared" si="9"/>
        <v>-3.7054650655886645E-3</v>
      </c>
      <c r="U43" s="116">
        <f t="shared" si="9"/>
        <v>-3.7054650655887755E-3</v>
      </c>
      <c r="V43" s="116">
        <f t="shared" si="9"/>
        <v>-3.7054650655888866E-3</v>
      </c>
      <c r="W43" s="116">
        <f t="shared" si="9"/>
        <v>-3.7961302227818017E-3</v>
      </c>
      <c r="X43" s="116">
        <f t="shared" si="9"/>
        <v>-4.0000000000000036E-3</v>
      </c>
      <c r="Y43" s="116">
        <f t="shared" si="9"/>
        <v>-3.9999999999998925E-3</v>
      </c>
      <c r="Z43" s="112">
        <f t="shared" si="5"/>
        <v>0.7278694171203014</v>
      </c>
      <c r="AA43" s="113">
        <f t="shared" si="11"/>
        <v>0.1167641911203619</v>
      </c>
      <c r="AB43" s="113">
        <f t="shared" si="6"/>
        <v>0.13024094520142646</v>
      </c>
      <c r="AC43" s="114">
        <f t="shared" si="12"/>
        <v>1.3734921322733858E-3</v>
      </c>
      <c r="AD43" s="98">
        <v>29655.378073302432</v>
      </c>
      <c r="AE43" s="8">
        <v>20778.734742149856</v>
      </c>
      <c r="AF43" s="8">
        <v>806.5080105469533</v>
      </c>
      <c r="AG43" s="8">
        <v>1814.2590040724406</v>
      </c>
      <c r="AH43" s="8">
        <v>0</v>
      </c>
      <c r="AI43" s="8">
        <v>2048.0854665001257</v>
      </c>
      <c r="AJ43" s="8">
        <v>9.4401890084755847E-4</v>
      </c>
      <c r="AK43" s="8">
        <v>2.0325576734617452</v>
      </c>
      <c r="AL43" s="8">
        <v>2.3970281471160377</v>
      </c>
      <c r="AM43" s="8">
        <v>21.852339966836777</v>
      </c>
      <c r="AN43" s="8">
        <v>14.448558656958168</v>
      </c>
      <c r="AO43" s="8">
        <v>0</v>
      </c>
      <c r="AP43" s="8">
        <v>0</v>
      </c>
      <c r="AQ43" s="8">
        <v>313.77905047390925</v>
      </c>
      <c r="AR43" s="8">
        <v>1152.693816861392</v>
      </c>
      <c r="AS43" s="8">
        <v>1264.6257672199908</v>
      </c>
      <c r="AT43" s="8">
        <v>731.58759854238315</v>
      </c>
      <c r="AU43" s="8">
        <v>629.65422172765295</v>
      </c>
      <c r="AV43" s="8">
        <v>75.056537230033925</v>
      </c>
      <c r="AW43" s="87">
        <v>18790.838275123395</v>
      </c>
      <c r="AX43" s="87">
        <v>2794.4044775734151</v>
      </c>
      <c r="AY43" s="9">
        <v>56.25086230627393</v>
      </c>
    </row>
    <row r="44" spans="2:51" x14ac:dyDescent="0.35">
      <c r="B44" s="12">
        <f t="shared" si="3"/>
        <v>2058</v>
      </c>
      <c r="C44" s="92">
        <v>0.1</v>
      </c>
      <c r="D44" s="115">
        <f t="shared" si="10"/>
        <v>-3.9999999999998925E-3</v>
      </c>
      <c r="E44" s="116">
        <f t="shared" si="10"/>
        <v>-3.8444826644113972E-3</v>
      </c>
      <c r="F44" s="116">
        <f t="shared" si="10"/>
        <v>-3.8444826644113972E-3</v>
      </c>
      <c r="G44" s="116">
        <f t="shared" si="10"/>
        <v>-4.0000000000001146E-3</v>
      </c>
      <c r="H44" s="116"/>
      <c r="I44" s="116">
        <f t="shared" si="10"/>
        <v>-4.0000000000000036E-3</v>
      </c>
      <c r="J44" s="116">
        <f t="shared" si="10"/>
        <v>-1</v>
      </c>
      <c r="K44" s="116">
        <f t="shared" si="10"/>
        <v>-0.38109161793372315</v>
      </c>
      <c r="L44" s="116">
        <f t="shared" si="10"/>
        <v>-0.19121790827755525</v>
      </c>
      <c r="M44" s="116">
        <f t="shared" si="10"/>
        <v>-5.9999999999997833E-3</v>
      </c>
      <c r="N44" s="116">
        <f t="shared" si="10"/>
        <v>-0.18327746937291267</v>
      </c>
      <c r="O44" s="116"/>
      <c r="P44" s="116"/>
      <c r="Q44" s="116">
        <f t="shared" si="10"/>
        <v>-4.2606540338104848E-3</v>
      </c>
      <c r="R44" s="116">
        <f t="shared" si="10"/>
        <v>-3.8444826644115082E-3</v>
      </c>
      <c r="S44" s="116">
        <f t="shared" si="10"/>
        <v>-3.8444826644111751E-3</v>
      </c>
      <c r="T44" s="117">
        <f t="shared" si="9"/>
        <v>-3.8613110273247875E-3</v>
      </c>
      <c r="U44" s="116">
        <f t="shared" si="9"/>
        <v>-3.8613110273247875E-3</v>
      </c>
      <c r="V44" s="116">
        <f t="shared" si="9"/>
        <v>-3.8613110273245654E-3</v>
      </c>
      <c r="W44" s="116">
        <f t="shared" si="9"/>
        <v>-3.8213555248688413E-3</v>
      </c>
      <c r="X44" s="116">
        <f t="shared" si="9"/>
        <v>-3.9999999999997815E-3</v>
      </c>
      <c r="Y44" s="116">
        <f t="shared" si="9"/>
        <v>-3.9999999999998925E-3</v>
      </c>
      <c r="Z44" s="112">
        <f t="shared" si="5"/>
        <v>0.72798306803637269</v>
      </c>
      <c r="AA44" s="113">
        <f t="shared" si="11"/>
        <v>0.1167775849558495</v>
      </c>
      <c r="AB44" s="113">
        <f t="shared" si="6"/>
        <v>0.13024094520142646</v>
      </c>
      <c r="AC44" s="114">
        <f t="shared" si="12"/>
        <v>1.2431402094301794E-3</v>
      </c>
      <c r="AD44" s="98">
        <v>29536.756561009224</v>
      </c>
      <c r="AE44" s="8">
        <v>20698.851256645259</v>
      </c>
      <c r="AF44" s="8">
        <v>803.40740448169663</v>
      </c>
      <c r="AG44" s="8">
        <v>1807.0019680561506</v>
      </c>
      <c r="AH44" s="8">
        <v>0</v>
      </c>
      <c r="AI44" s="8">
        <v>2039.8931246341251</v>
      </c>
      <c r="AJ44" s="8">
        <v>0</v>
      </c>
      <c r="AK44" s="8">
        <v>1.2579669811386045</v>
      </c>
      <c r="AL44" s="8">
        <v>1.938673438742085</v>
      </c>
      <c r="AM44" s="8">
        <v>21.721225927035761</v>
      </c>
      <c r="AN44" s="8">
        <v>11.800463390224785</v>
      </c>
      <c r="AO44" s="8">
        <v>0</v>
      </c>
      <c r="AP44" s="8">
        <v>0</v>
      </c>
      <c r="AQ44" s="8">
        <v>312.44214649678236</v>
      </c>
      <c r="AR44" s="8">
        <v>1148.262305465094</v>
      </c>
      <c r="AS44" s="8">
        <v>1259.7639353809459</v>
      </c>
      <c r="AT44" s="8">
        <v>728.76271128067742</v>
      </c>
      <c r="AU44" s="8">
        <v>627.22293093789438</v>
      </c>
      <c r="AV44" s="8">
        <v>74.766720595154794</v>
      </c>
      <c r="AW44" s="87">
        <v>18719.031801463836</v>
      </c>
      <c r="AX44" s="87">
        <v>2783.226859663122</v>
      </c>
      <c r="AY44" s="9">
        <v>56.025858857048839</v>
      </c>
    </row>
    <row r="45" spans="2:51" x14ac:dyDescent="0.35">
      <c r="B45" s="12">
        <f t="shared" si="3"/>
        <v>2059</v>
      </c>
      <c r="C45" s="92">
        <v>0.1</v>
      </c>
      <c r="D45" s="115">
        <f t="shared" si="10"/>
        <v>-3.9000000000001256E-3</v>
      </c>
      <c r="E45" s="116">
        <f t="shared" si="10"/>
        <v>-3.7569224935168899E-3</v>
      </c>
      <c r="F45" s="116">
        <f t="shared" si="10"/>
        <v>-3.7569224935168899E-3</v>
      </c>
      <c r="G45" s="116">
        <f t="shared" si="10"/>
        <v>-3.9000000000000146E-3</v>
      </c>
      <c r="H45" s="116"/>
      <c r="I45" s="116">
        <f t="shared" si="10"/>
        <v>-3.9000000000000146E-3</v>
      </c>
      <c r="J45" s="116"/>
      <c r="K45" s="116">
        <f t="shared" si="10"/>
        <v>-0.43779527559055109</v>
      </c>
      <c r="L45" s="116">
        <f t="shared" si="10"/>
        <v>-0.19584216693004375</v>
      </c>
      <c r="M45" s="116">
        <f t="shared" si="10"/>
        <v>-5.9999999999998943E-3</v>
      </c>
      <c r="N45" s="116">
        <f t="shared" si="10"/>
        <v>-0.19689959942633628</v>
      </c>
      <c r="O45" s="116"/>
      <c r="P45" s="116"/>
      <c r="Q45" s="116">
        <f t="shared" si="10"/>
        <v>-3.9575848817021697E-3</v>
      </c>
      <c r="R45" s="116">
        <f t="shared" si="10"/>
        <v>-3.7569224935166678E-3</v>
      </c>
      <c r="S45" s="116">
        <f t="shared" si="10"/>
        <v>-3.7569224935167789E-3</v>
      </c>
      <c r="T45" s="117">
        <f t="shared" si="9"/>
        <v>-4.0131890448780183E-3</v>
      </c>
      <c r="U45" s="116">
        <f t="shared" si="9"/>
        <v>-4.0131890448781293E-3</v>
      </c>
      <c r="V45" s="116">
        <f t="shared" si="9"/>
        <v>-4.0131890448780183E-3</v>
      </c>
      <c r="W45" s="116">
        <f t="shared" si="9"/>
        <v>-3.7356491091196098E-3</v>
      </c>
      <c r="X45" s="116">
        <f t="shared" si="9"/>
        <v>-3.9000000000001256E-3</v>
      </c>
      <c r="Y45" s="116">
        <f t="shared" si="9"/>
        <v>-3.9000000000000146E-3</v>
      </c>
      <c r="Z45" s="112">
        <f t="shared" si="5"/>
        <v>0.72808763384516362</v>
      </c>
      <c r="AA45" s="113">
        <f t="shared" si="11"/>
        <v>0.11678588004503508</v>
      </c>
      <c r="AB45" s="113">
        <f t="shared" si="6"/>
        <v>0.13024094520142646</v>
      </c>
      <c r="AC45" s="114">
        <f t="shared" si="12"/>
        <v>1.1329816033291912E-3</v>
      </c>
      <c r="AD45" s="98">
        <v>29421.563210421285</v>
      </c>
      <c r="AE45" s="8">
        <v>20621.087276769209</v>
      </c>
      <c r="AF45" s="8">
        <v>800.38906513234133</v>
      </c>
      <c r="AG45" s="8">
        <v>1799.9546603807316</v>
      </c>
      <c r="AH45" s="8">
        <v>0</v>
      </c>
      <c r="AI45" s="8">
        <v>2031.9375414480519</v>
      </c>
      <c r="AJ45" s="8">
        <v>0</v>
      </c>
      <c r="AK45" s="8">
        <v>0.70723497994721551</v>
      </c>
      <c r="AL45" s="8">
        <v>1.5589994315291156</v>
      </c>
      <c r="AM45" s="8">
        <v>21.590898571473549</v>
      </c>
      <c r="AN45" s="8">
        <v>9.4769568756443778</v>
      </c>
      <c r="AO45" s="8">
        <v>0</v>
      </c>
      <c r="AP45" s="8">
        <v>0</v>
      </c>
      <c r="AQ45" s="8">
        <v>311.20563018140012</v>
      </c>
      <c r="AR45" s="8">
        <v>1143.9483729812348</v>
      </c>
      <c r="AS45" s="8">
        <v>1255.031099915592</v>
      </c>
      <c r="AT45" s="8">
        <v>725.83804875145017</v>
      </c>
      <c r="AU45" s="8">
        <v>624.7057667427581</v>
      </c>
      <c r="AV45" s="8">
        <v>74.466667611140863</v>
      </c>
      <c r="AW45" s="87">
        <v>18649.104066991116</v>
      </c>
      <c r="AX45" s="87">
        <v>2772.3722749104354</v>
      </c>
      <c r="AY45" s="9">
        <v>55.807358007506345</v>
      </c>
    </row>
    <row r="46" spans="2:51" x14ac:dyDescent="0.35">
      <c r="B46" s="12">
        <f t="shared" si="3"/>
        <v>2060</v>
      </c>
      <c r="C46" s="92">
        <v>0.1</v>
      </c>
      <c r="D46" s="115">
        <f t="shared" si="10"/>
        <v>-4.0999999999998815E-3</v>
      </c>
      <c r="E46" s="116">
        <f t="shared" si="10"/>
        <v>-3.9851407666788852E-3</v>
      </c>
      <c r="F46" s="116">
        <f t="shared" si="10"/>
        <v>-3.9851407666787741E-3</v>
      </c>
      <c r="G46" s="116">
        <f t="shared" si="10"/>
        <v>-4.0999999999998815E-3</v>
      </c>
      <c r="H46" s="116"/>
      <c r="I46" s="116">
        <f t="shared" si="10"/>
        <v>-4.0999999999999925E-3</v>
      </c>
      <c r="J46" s="116"/>
      <c r="K46" s="116">
        <f t="shared" si="10"/>
        <v>-0.50280112044817926</v>
      </c>
      <c r="L46" s="116"/>
      <c r="M46" s="116">
        <f t="shared" si="10"/>
        <v>-6.0000000000000053E-3</v>
      </c>
      <c r="N46" s="116">
        <f t="shared" si="10"/>
        <v>-0.22119708721825426</v>
      </c>
      <c r="O46" s="116"/>
      <c r="P46" s="116"/>
      <c r="Q46" s="116">
        <f t="shared" si="10"/>
        <v>-3.65451229723468E-3</v>
      </c>
      <c r="R46" s="116">
        <f t="shared" si="10"/>
        <v>-3.9851407666789962E-3</v>
      </c>
      <c r="S46" s="116">
        <f t="shared" si="10"/>
        <v>-3.9851407666787741E-3</v>
      </c>
      <c r="T46" s="117">
        <f t="shared" si="9"/>
        <v>-4.2283933823422659E-3</v>
      </c>
      <c r="U46" s="116">
        <f t="shared" si="9"/>
        <v>-4.228393382342599E-3</v>
      </c>
      <c r="V46" s="116">
        <f t="shared" si="9"/>
        <v>-4.2283933823422659E-3</v>
      </c>
      <c r="W46" s="116">
        <f t="shared" si="9"/>
        <v>-3.9680658148296688E-3</v>
      </c>
      <c r="X46" s="116">
        <f t="shared" si="9"/>
        <v>-4.0999999999997705E-3</v>
      </c>
      <c r="Y46" s="116">
        <f t="shared" si="9"/>
        <v>-4.0999999999999925E-3</v>
      </c>
      <c r="Z46" s="112">
        <f t="shared" si="5"/>
        <v>0.72817160571725315</v>
      </c>
      <c r="AA46" s="113">
        <f t="shared" si="11"/>
        <v>0.11679683500003402</v>
      </c>
      <c r="AB46" s="113">
        <f t="shared" si="6"/>
        <v>0.13024094520142646</v>
      </c>
      <c r="AC46" s="114">
        <f t="shared" si="12"/>
        <v>1.0411197840028E-3</v>
      </c>
      <c r="AD46" s="98">
        <v>29300.934801258561</v>
      </c>
      <c r="AE46" s="8">
        <v>20538.909341209313</v>
      </c>
      <c r="AF46" s="8">
        <v>797.19940203967849</v>
      </c>
      <c r="AG46" s="8">
        <v>1792.5748462731708</v>
      </c>
      <c r="AH46" s="8">
        <v>0</v>
      </c>
      <c r="AI46" s="8">
        <v>2023.6065975281149</v>
      </c>
      <c r="AJ46" s="8">
        <v>0</v>
      </c>
      <c r="AK46" s="8">
        <v>0.35163643960960994</v>
      </c>
      <c r="AL46" s="8">
        <v>1.3121116726532895</v>
      </c>
      <c r="AM46" s="8">
        <v>21.461353180044707</v>
      </c>
      <c r="AN46" s="8">
        <v>7.3806816190588345</v>
      </c>
      <c r="AO46" s="8">
        <v>0</v>
      </c>
      <c r="AP46" s="8">
        <v>0</v>
      </c>
      <c r="AQ46" s="8">
        <v>310.06832537893354</v>
      </c>
      <c r="AR46" s="8">
        <v>1139.3895776850911</v>
      </c>
      <c r="AS46" s="8">
        <v>1250.0296243158687</v>
      </c>
      <c r="AT46" s="8">
        <v>722.76891994945731</v>
      </c>
      <c r="AU46" s="8">
        <v>622.06426501275178</v>
      </c>
      <c r="AV46" s="8">
        <v>74.151793246608833</v>
      </c>
      <c r="AW46" s="87">
        <v>18575.103194665688</v>
      </c>
      <c r="AX46" s="87">
        <v>2761.0055485833032</v>
      </c>
      <c r="AY46" s="9">
        <v>55.578547839675572</v>
      </c>
    </row>
    <row r="47" spans="2:51" x14ac:dyDescent="0.35">
      <c r="B47" s="12">
        <f t="shared" si="3"/>
        <v>2061</v>
      </c>
      <c r="C47" s="92">
        <v>0.1</v>
      </c>
      <c r="D47" s="115">
        <f t="shared" si="10"/>
        <v>-4.2999999999999705E-3</v>
      </c>
      <c r="E47" s="116">
        <f t="shared" si="10"/>
        <v>-4.2110582094635474E-3</v>
      </c>
      <c r="F47" s="116">
        <f t="shared" si="10"/>
        <v>-4.2110582094633253E-3</v>
      </c>
      <c r="G47" s="116">
        <f t="shared" si="10"/>
        <v>-4.3000000000001926E-3</v>
      </c>
      <c r="H47" s="116"/>
      <c r="I47" s="116">
        <f t="shared" si="10"/>
        <v>-4.3000000000000815E-3</v>
      </c>
      <c r="J47" s="116"/>
      <c r="K47" s="116">
        <f t="shared" si="10"/>
        <v>-0.57746478873239426</v>
      </c>
      <c r="L47" s="116"/>
      <c r="M47" s="116">
        <f t="shared" si="10"/>
        <v>-6.0000000000001164E-3</v>
      </c>
      <c r="N47" s="116"/>
      <c r="O47" s="116"/>
      <c r="P47" s="116"/>
      <c r="Q47" s="116">
        <f t="shared" si="10"/>
        <v>-3.3512774975800186E-3</v>
      </c>
      <c r="R47" s="116">
        <f t="shared" si="10"/>
        <v>-4.2110582094635474E-3</v>
      </c>
      <c r="S47" s="116">
        <f t="shared" si="10"/>
        <v>-4.2110582094636584E-3</v>
      </c>
      <c r="T47" s="117">
        <f t="shared" si="9"/>
        <v>-4.4318477584083249E-3</v>
      </c>
      <c r="U47" s="116">
        <f t="shared" si="9"/>
        <v>-4.4318477584082139E-3</v>
      </c>
      <c r="V47" s="116">
        <f t="shared" si="9"/>
        <v>-4.4318477584079918E-3</v>
      </c>
      <c r="W47" s="116">
        <f t="shared" si="9"/>
        <v>-4.1978378911373682E-3</v>
      </c>
      <c r="X47" s="116">
        <f t="shared" si="9"/>
        <v>-4.3000000000001926E-3</v>
      </c>
      <c r="Y47" s="116">
        <f t="shared" si="9"/>
        <v>-4.2999999999999705E-3</v>
      </c>
      <c r="Z47" s="112">
        <f t="shared" si="5"/>
        <v>0.72823665029536944</v>
      </c>
      <c r="AA47" s="113">
        <f t="shared" si="11"/>
        <v>0.11681093588753469</v>
      </c>
      <c r="AB47" s="113">
        <f t="shared" si="6"/>
        <v>0.13024094520142643</v>
      </c>
      <c r="AC47" s="114">
        <f t="shared" si="12"/>
        <v>9.6512168396008105E-4</v>
      </c>
      <c r="AD47" s="98">
        <v>29174.94078161315</v>
      </c>
      <c r="AE47" s="8">
        <v>20452.418798414586</v>
      </c>
      <c r="AF47" s="8">
        <v>793.84234895314</v>
      </c>
      <c r="AG47" s="8">
        <v>1784.8667744341958</v>
      </c>
      <c r="AH47" s="8">
        <v>0</v>
      </c>
      <c r="AI47" s="8">
        <v>2014.9050891587437</v>
      </c>
      <c r="AJ47" s="8">
        <v>0</v>
      </c>
      <c r="AK47" s="8">
        <v>0.14857877729983521</v>
      </c>
      <c r="AL47" s="8">
        <v>1.1059378642234947</v>
      </c>
      <c r="AM47" s="8">
        <v>21.332585060964437</v>
      </c>
      <c r="AN47" s="8">
        <v>5.5702662740983575</v>
      </c>
      <c r="AO47" s="8">
        <v>0</v>
      </c>
      <c r="AP47" s="8">
        <v>0</v>
      </c>
      <c r="AQ47" s="8">
        <v>309.0292003773788</v>
      </c>
      <c r="AR47" s="8">
        <v>1134.5915418502032</v>
      </c>
      <c r="AS47" s="8">
        <v>1244.7656768043205</v>
      </c>
      <c r="AT47" s="8">
        <v>719.56571813173207</v>
      </c>
      <c r="AU47" s="8">
        <v>619.30737089426918</v>
      </c>
      <c r="AV47" s="8">
        <v>73.823163787926916</v>
      </c>
      <c r="AW47" s="87">
        <v>18497.127922643333</v>
      </c>
      <c r="AX47" s="87">
        <v>2749.1332247243945</v>
      </c>
      <c r="AY47" s="9">
        <v>55.339560083964969</v>
      </c>
    </row>
    <row r="48" spans="2:51" x14ac:dyDescent="0.35">
      <c r="B48" s="12">
        <f t="shared" si="3"/>
        <v>2062</v>
      </c>
      <c r="C48" s="92">
        <v>0.1</v>
      </c>
      <c r="D48" s="115">
        <f t="shared" si="10"/>
        <v>-4.4000000000000705E-3</v>
      </c>
      <c r="E48" s="116">
        <f t="shared" si="10"/>
        <v>-4.3318379602861334E-3</v>
      </c>
      <c r="F48" s="116">
        <f t="shared" si="10"/>
        <v>-4.3318379602862445E-3</v>
      </c>
      <c r="G48" s="116">
        <f t="shared" si="10"/>
        <v>-4.3999999999999595E-3</v>
      </c>
      <c r="H48" s="116"/>
      <c r="I48" s="116">
        <f t="shared" si="10"/>
        <v>-4.3999999999999595E-3</v>
      </c>
      <c r="J48" s="116"/>
      <c r="K48" s="116">
        <f t="shared" si="10"/>
        <v>-0.66</v>
      </c>
      <c r="L48" s="116"/>
      <c r="M48" s="116">
        <f t="shared" si="10"/>
        <v>-6.0000000000001164E-3</v>
      </c>
      <c r="N48" s="116"/>
      <c r="O48" s="116"/>
      <c r="P48" s="116"/>
      <c r="Q48" s="116">
        <f t="shared" si="10"/>
        <v>-3.0481019866058778E-3</v>
      </c>
      <c r="R48" s="116">
        <f t="shared" si="10"/>
        <v>-4.3318379602862445E-3</v>
      </c>
      <c r="S48" s="116">
        <f t="shared" si="10"/>
        <v>-4.3318379602864665E-3</v>
      </c>
      <c r="T48" s="117">
        <f t="shared" si="9"/>
        <v>-4.5353504569290992E-3</v>
      </c>
      <c r="U48" s="116">
        <f t="shared" si="9"/>
        <v>-4.5353504569294323E-3</v>
      </c>
      <c r="V48" s="116">
        <f t="shared" si="9"/>
        <v>-4.5353504569292102E-3</v>
      </c>
      <c r="W48" s="116">
        <f t="shared" si="9"/>
        <v>-4.3217073860248867E-3</v>
      </c>
      <c r="X48" s="116">
        <f t="shared" si="9"/>
        <v>-4.4000000000000705E-3</v>
      </c>
      <c r="Y48" s="116">
        <f t="shared" si="9"/>
        <v>-4.3999999999999595E-3</v>
      </c>
      <c r="Z48" s="112">
        <f t="shared" si="5"/>
        <v>0.72828650776370851</v>
      </c>
      <c r="AA48" s="113">
        <f t="shared" si="11"/>
        <v>0.11682754935470992</v>
      </c>
      <c r="AB48" s="113">
        <f t="shared" si="6"/>
        <v>0.13024094520142646</v>
      </c>
      <c r="AC48" s="114">
        <f t="shared" si="12"/>
        <v>9.0188135981771002E-4</v>
      </c>
      <c r="AD48" s="98">
        <v>29046.571042174051</v>
      </c>
      <c r="AE48" s="8">
        <v>20363.822234283944</v>
      </c>
      <c r="AF48" s="8">
        <v>790.40355253146197</v>
      </c>
      <c r="AG48" s="8">
        <v>1777.0133606266854</v>
      </c>
      <c r="AH48" s="8">
        <v>0</v>
      </c>
      <c r="AI48" s="8">
        <v>2006.0395067664454</v>
      </c>
      <c r="AJ48" s="8">
        <v>0</v>
      </c>
      <c r="AK48" s="8">
        <v>5.0516784281943963E-2</v>
      </c>
      <c r="AL48" s="8">
        <v>0.90220560834430796</v>
      </c>
      <c r="AM48" s="8">
        <v>21.204589550598648</v>
      </c>
      <c r="AN48" s="8">
        <v>4.0392490463327544</v>
      </c>
      <c r="AO48" s="8">
        <v>0</v>
      </c>
      <c r="AP48" s="8">
        <v>0</v>
      </c>
      <c r="AQ48" s="8">
        <v>308.08724785778929</v>
      </c>
      <c r="AR48" s="8">
        <v>1129.6766751397968</v>
      </c>
      <c r="AS48" s="8">
        <v>1239.3735535938779</v>
      </c>
      <c r="AT48" s="8">
        <v>716.30223542321278</v>
      </c>
      <c r="AU48" s="8">
        <v>616.49859492670407</v>
      </c>
      <c r="AV48" s="8">
        <v>73.488349868309385</v>
      </c>
      <c r="AW48" s="87">
        <v>18417.188748279797</v>
      </c>
      <c r="AX48" s="87">
        <v>2737.0370385356068</v>
      </c>
      <c r="AY48" s="9">
        <v>55.096066019595526</v>
      </c>
    </row>
    <row r="49" spans="2:51" x14ac:dyDescent="0.35">
      <c r="B49" s="12">
        <f t="shared" si="3"/>
        <v>2063</v>
      </c>
      <c r="C49" s="92">
        <v>0.1</v>
      </c>
      <c r="D49" s="115">
        <f t="shared" si="10"/>
        <v>-4.4999999999998375E-3</v>
      </c>
      <c r="E49" s="116">
        <f t="shared" si="10"/>
        <v>-4.4532969817641099E-3</v>
      </c>
      <c r="F49" s="116">
        <f t="shared" si="10"/>
        <v>-4.453296981764443E-3</v>
      </c>
      <c r="G49" s="116">
        <f t="shared" si="10"/>
        <v>-4.4999999999999485E-3</v>
      </c>
      <c r="H49" s="116"/>
      <c r="I49" s="116">
        <f t="shared" si="10"/>
        <v>-4.4999999999998375E-3</v>
      </c>
      <c r="J49" s="116"/>
      <c r="K49" s="116">
        <f t="shared" si="10"/>
        <v>-0.72549019607843135</v>
      </c>
      <c r="L49" s="116"/>
      <c r="M49" s="116">
        <f t="shared" si="10"/>
        <v>-6.0000000000000053E-3</v>
      </c>
      <c r="N49" s="116"/>
      <c r="O49" s="116"/>
      <c r="P49" s="116"/>
      <c r="Q49" s="116">
        <f t="shared" si="10"/>
        <v>-3.0000000000002247E-3</v>
      </c>
      <c r="R49" s="116">
        <f t="shared" si="10"/>
        <v>-4.453296981764332E-3</v>
      </c>
      <c r="S49" s="116">
        <f t="shared" si="10"/>
        <v>-4.453296981764221E-3</v>
      </c>
      <c r="T49" s="117">
        <f t="shared" si="9"/>
        <v>-4.5342491791195982E-3</v>
      </c>
      <c r="U49" s="116">
        <f t="shared" si="9"/>
        <v>-4.5342491791192652E-3</v>
      </c>
      <c r="V49" s="116">
        <f t="shared" si="9"/>
        <v>-4.5342491791197093E-3</v>
      </c>
      <c r="W49" s="116">
        <f t="shared" si="9"/>
        <v>-4.4463562975765036E-3</v>
      </c>
      <c r="X49" s="116">
        <f t="shared" si="9"/>
        <v>-4.4999999999999485E-3</v>
      </c>
      <c r="Y49" s="116">
        <f t="shared" si="9"/>
        <v>-4.4999999999999485E-3</v>
      </c>
      <c r="Z49" s="112">
        <f t="shared" si="5"/>
        <v>0.72832067469294304</v>
      </c>
      <c r="AA49" s="113">
        <f t="shared" si="11"/>
        <v>0.11684650918769904</v>
      </c>
      <c r="AB49" s="113">
        <f t="shared" si="6"/>
        <v>0.13024094520142643</v>
      </c>
      <c r="AC49" s="114">
        <f t="shared" si="12"/>
        <v>8.4957238188321509E-4</v>
      </c>
      <c r="AD49" s="98">
        <v>28915.861472484274</v>
      </c>
      <c r="AE49" s="8">
        <v>20273.136086190825</v>
      </c>
      <c r="AF49" s="8">
        <v>786.88365077659773</v>
      </c>
      <c r="AG49" s="8">
        <v>1769.0168005038654</v>
      </c>
      <c r="AH49" s="8">
        <v>0</v>
      </c>
      <c r="AI49" s="8">
        <v>1997.0123289859966</v>
      </c>
      <c r="AJ49" s="8">
        <v>0</v>
      </c>
      <c r="AK49" s="8">
        <v>1.3867352547984617E-2</v>
      </c>
      <c r="AL49" s="8">
        <v>0.69074892921942421</v>
      </c>
      <c r="AM49" s="8">
        <v>21.077362013295055</v>
      </c>
      <c r="AN49" s="8">
        <v>2.7841390103210957</v>
      </c>
      <c r="AO49" s="8">
        <v>0</v>
      </c>
      <c r="AP49" s="8">
        <v>0</v>
      </c>
      <c r="AQ49" s="8">
        <v>307.16298611421587</v>
      </c>
      <c r="AR49" s="8">
        <v>1124.6458894120271</v>
      </c>
      <c r="AS49" s="8">
        <v>1233.8542550883799</v>
      </c>
      <c r="AT49" s="8">
        <v>713.05434260024356</v>
      </c>
      <c r="AU49" s="8">
        <v>613.70323667872947</v>
      </c>
      <c r="AV49" s="8">
        <v>73.15513537824414</v>
      </c>
      <c r="AW49" s="87">
        <v>18335.299365105227</v>
      </c>
      <c r="AX49" s="87">
        <v>2724.7203718621968</v>
      </c>
      <c r="AY49" s="9">
        <v>54.848133722507349</v>
      </c>
    </row>
    <row r="50" spans="2:51" x14ac:dyDescent="0.35">
      <c r="B50" s="12">
        <f t="shared" si="3"/>
        <v>2064</v>
      </c>
      <c r="C50" s="92">
        <v>0.1</v>
      </c>
      <c r="D50" s="115">
        <f t="shared" si="10"/>
        <v>-4.7000000000000375E-3</v>
      </c>
      <c r="E50" s="116">
        <f t="shared" si="10"/>
        <v>-4.679689928330677E-3</v>
      </c>
      <c r="F50" s="116">
        <f t="shared" si="10"/>
        <v>-4.679689928330677E-3</v>
      </c>
      <c r="G50" s="116">
        <f t="shared" si="10"/>
        <v>-4.7000000000000375E-3</v>
      </c>
      <c r="H50" s="116"/>
      <c r="I50" s="116">
        <f t="shared" si="10"/>
        <v>-4.7000000000000375E-3</v>
      </c>
      <c r="J50" s="116"/>
      <c r="K50" s="116">
        <f t="shared" si="10"/>
        <v>-0.71428571428571419</v>
      </c>
      <c r="L50" s="116"/>
      <c r="M50" s="116">
        <f t="shared" si="10"/>
        <v>-5.9999999999998943E-3</v>
      </c>
      <c r="N50" s="116"/>
      <c r="O50" s="116"/>
      <c r="P50" s="116"/>
      <c r="Q50" s="116">
        <f t="shared" si="10"/>
        <v>-3.0000000000002247E-3</v>
      </c>
      <c r="R50" s="116">
        <f t="shared" si="10"/>
        <v>-4.679689928330566E-3</v>
      </c>
      <c r="S50" s="116">
        <f t="shared" si="10"/>
        <v>-4.679689928330677E-3</v>
      </c>
      <c r="T50" s="117">
        <f t="shared" si="9"/>
        <v>-4.4849389424466146E-3</v>
      </c>
      <c r="U50" s="116">
        <f t="shared" si="9"/>
        <v>-4.4849389424465036E-3</v>
      </c>
      <c r="V50" s="116">
        <f t="shared" si="9"/>
        <v>-4.4849389424462816E-3</v>
      </c>
      <c r="W50" s="116">
        <f t="shared" si="9"/>
        <v>-4.6766717465748231E-3</v>
      </c>
      <c r="X50" s="116">
        <f t="shared" si="9"/>
        <v>-4.7000000000001485E-3</v>
      </c>
      <c r="Y50" s="116">
        <f t="shared" si="9"/>
        <v>-4.7000000000000375E-3</v>
      </c>
      <c r="Z50" s="112">
        <f t="shared" si="5"/>
        <v>0.72833553678989993</v>
      </c>
      <c r="AA50" s="113">
        <f t="shared" si="11"/>
        <v>0.11687164572999113</v>
      </c>
      <c r="AB50" s="113">
        <f t="shared" si="6"/>
        <v>0.13024094520142643</v>
      </c>
      <c r="AC50" s="114">
        <f t="shared" si="12"/>
        <v>8.0444135834940617E-4</v>
      </c>
      <c r="AD50" s="98">
        <v>28779.956923563597</v>
      </c>
      <c r="AE50" s="8">
        <v>20178.264095432602</v>
      </c>
      <c r="AF50" s="8">
        <v>783.20127928129045</v>
      </c>
      <c r="AG50" s="8">
        <v>1760.7024215414972</v>
      </c>
      <c r="AH50" s="8">
        <v>0</v>
      </c>
      <c r="AI50" s="8">
        <v>1987.6263710397625</v>
      </c>
      <c r="AJ50" s="8">
        <v>0</v>
      </c>
      <c r="AK50" s="8">
        <v>3.9621007279956053E-3</v>
      </c>
      <c r="AL50" s="8">
        <v>0.37439275144906942</v>
      </c>
      <c r="AM50" s="8">
        <v>20.950897841215287</v>
      </c>
      <c r="AN50" s="8">
        <v>1.8225349474365431</v>
      </c>
      <c r="AO50" s="8">
        <v>0</v>
      </c>
      <c r="AP50" s="8">
        <v>0</v>
      </c>
      <c r="AQ50" s="8">
        <v>306.24149715587316</v>
      </c>
      <c r="AR50" s="8">
        <v>1119.3828953704074</v>
      </c>
      <c r="AS50" s="8">
        <v>1228.0801997578149</v>
      </c>
      <c r="AT50" s="8">
        <v>709.85633741103504</v>
      </c>
      <c r="AU50" s="8">
        <v>610.9508151334436</v>
      </c>
      <c r="AV50" s="8">
        <v>72.827039062746323</v>
      </c>
      <c r="AW50" s="87">
        <v>18249.551188599449</v>
      </c>
      <c r="AX50" s="87">
        <v>2711.914186114444</v>
      </c>
      <c r="AY50" s="9">
        <v>54.59034749401156</v>
      </c>
    </row>
    <row r="51" spans="2:51" x14ac:dyDescent="0.35">
      <c r="B51" s="12">
        <f t="shared" si="3"/>
        <v>2065</v>
      </c>
      <c r="C51" s="92">
        <v>0.1</v>
      </c>
      <c r="D51" s="115">
        <f t="shared" si="10"/>
        <v>-5.0000000000001155E-3</v>
      </c>
      <c r="E51" s="116">
        <f t="shared" si="10"/>
        <v>-5.0159241907478114E-3</v>
      </c>
      <c r="F51" s="116">
        <f t="shared" si="10"/>
        <v>-5.0159241907477004E-3</v>
      </c>
      <c r="G51" s="116">
        <f t="shared" si="10"/>
        <v>-4.9999999999998934E-3</v>
      </c>
      <c r="H51" s="116"/>
      <c r="I51" s="116">
        <f t="shared" si="10"/>
        <v>-4.9999999999998934E-3</v>
      </c>
      <c r="J51" s="116"/>
      <c r="K51" s="116">
        <f t="shared" si="10"/>
        <v>-0.25</v>
      </c>
      <c r="L51" s="116"/>
      <c r="M51" s="116">
        <f t="shared" si="10"/>
        <v>-6.0000000000001164E-3</v>
      </c>
      <c r="N51" s="116"/>
      <c r="O51" s="116"/>
      <c r="P51" s="116"/>
      <c r="Q51" s="116">
        <f t="shared" si="10"/>
        <v>-3.0000000000000027E-3</v>
      </c>
      <c r="R51" s="116">
        <f t="shared" si="10"/>
        <v>-5.0159241907480334E-3</v>
      </c>
      <c r="S51" s="116">
        <f t="shared" si="10"/>
        <v>-5.0159241907478114E-3</v>
      </c>
      <c r="T51" s="117">
        <f t="shared" si="9"/>
        <v>-4.474397398524621E-3</v>
      </c>
      <c r="U51" s="116">
        <f t="shared" si="9"/>
        <v>-4.474397398524288E-3</v>
      </c>
      <c r="V51" s="116">
        <f t="shared" si="9"/>
        <v>-4.474397398524621E-3</v>
      </c>
      <c r="W51" s="116">
        <f t="shared" si="9"/>
        <v>-5.018290552437854E-3</v>
      </c>
      <c r="X51" s="116">
        <f t="shared" si="9"/>
        <v>-4.9999999999997824E-3</v>
      </c>
      <c r="Y51" s="116">
        <f t="shared" si="9"/>
        <v>-5.0000000000000044E-3</v>
      </c>
      <c r="Z51" s="112">
        <f t="shared" si="5"/>
        <v>0.72832388035370277</v>
      </c>
      <c r="AA51" s="113">
        <f t="shared" si="11"/>
        <v>0.11690475796598186</v>
      </c>
      <c r="AB51" s="113">
        <f t="shared" si="6"/>
        <v>0.13024094520142646</v>
      </c>
      <c r="AC51" s="114">
        <f t="shared" si="12"/>
        <v>7.704349257140027E-4</v>
      </c>
      <c r="AD51" s="98">
        <v>28636.057138945776</v>
      </c>
      <c r="AE51" s="8">
        <v>20077.051452429023</v>
      </c>
      <c r="AF51" s="8">
        <v>779.2728010383189</v>
      </c>
      <c r="AG51" s="8">
        <v>1751.8989094337899</v>
      </c>
      <c r="AH51" s="8">
        <v>0</v>
      </c>
      <c r="AI51" s="8">
        <v>1977.6882391845638</v>
      </c>
      <c r="AJ51" s="8">
        <v>0</v>
      </c>
      <c r="AK51" s="8">
        <v>2.9715755459967037E-3</v>
      </c>
      <c r="AL51" s="8">
        <v>0.13078410673749852</v>
      </c>
      <c r="AM51" s="8">
        <v>20.825192454167993</v>
      </c>
      <c r="AN51" s="8">
        <v>1.103270418134136</v>
      </c>
      <c r="AO51" s="8">
        <v>0</v>
      </c>
      <c r="AP51" s="8">
        <v>0</v>
      </c>
      <c r="AQ51" s="8">
        <v>305.32277266440553</v>
      </c>
      <c r="AR51" s="8">
        <v>1113.7681556268094</v>
      </c>
      <c r="AS51" s="8">
        <v>1221.9202425756712</v>
      </c>
      <c r="AT51" s="8">
        <v>706.6801580615969</v>
      </c>
      <c r="AU51" s="8">
        <v>608.21717839558426</v>
      </c>
      <c r="AV51" s="8">
        <v>72.501181948621721</v>
      </c>
      <c r="AW51" s="87">
        <v>18157.96963828347</v>
      </c>
      <c r="AX51" s="87">
        <v>2698.3546151838723</v>
      </c>
      <c r="AY51" s="9">
        <v>54.317395756541501</v>
      </c>
    </row>
    <row r="52" spans="2:51" x14ac:dyDescent="0.35">
      <c r="B52" s="12">
        <f t="shared" si="3"/>
        <v>2066</v>
      </c>
      <c r="C52" s="92">
        <v>0.1</v>
      </c>
      <c r="D52" s="115">
        <f t="shared" ref="D52:M56" si="13">AD52/AD51-1</f>
        <v>-5.3999999999999604E-3</v>
      </c>
      <c r="E52" s="116">
        <f t="shared" si="13"/>
        <v>-5.4640821722624633E-3</v>
      </c>
      <c r="F52" s="116">
        <f t="shared" si="13"/>
        <v>-5.4640821722626853E-3</v>
      </c>
      <c r="G52" s="116">
        <f t="shared" si="13"/>
        <v>-5.4000000000000714E-3</v>
      </c>
      <c r="H52" s="116"/>
      <c r="I52" s="116">
        <f t="shared" si="13"/>
        <v>-5.3999999999999604E-3</v>
      </c>
      <c r="J52" s="116"/>
      <c r="K52" s="116">
        <f t="shared" si="13"/>
        <v>-0.33333333333333326</v>
      </c>
      <c r="L52" s="116"/>
      <c r="M52" s="116">
        <f t="shared" si="13"/>
        <v>-6.0000000000001164E-3</v>
      </c>
      <c r="N52" s="116"/>
      <c r="O52" s="116"/>
      <c r="P52" s="116"/>
      <c r="Q52" s="116">
        <f t="shared" ref="Q52:S56" si="14">AQ52/AQ51-1</f>
        <v>-3.0000000000001137E-3</v>
      </c>
      <c r="R52" s="116">
        <f t="shared" si="14"/>
        <v>-5.4640821722626853E-3</v>
      </c>
      <c r="S52" s="116">
        <f t="shared" si="14"/>
        <v>-5.4640821722625743E-3</v>
      </c>
      <c r="T52" s="117">
        <f t="shared" si="9"/>
        <v>-4.4900954641650115E-3</v>
      </c>
      <c r="U52" s="116">
        <f t="shared" si="9"/>
        <v>-4.4900954641655666E-3</v>
      </c>
      <c r="V52" s="116">
        <f t="shared" si="9"/>
        <v>-4.4900954641653446E-3</v>
      </c>
      <c r="W52" s="116">
        <f t="shared" si="9"/>
        <v>-5.473605066546483E-3</v>
      </c>
      <c r="X52" s="116">
        <f t="shared" si="9"/>
        <v>-5.4000000000001824E-3</v>
      </c>
      <c r="Y52" s="116">
        <f t="shared" si="9"/>
        <v>-5.4000000000000714E-3</v>
      </c>
      <c r="Z52" s="112">
        <f t="shared" si="5"/>
        <v>0.7282769543770653</v>
      </c>
      <c r="AA52" s="113">
        <f t="shared" si="11"/>
        <v>0.11694780743629221</v>
      </c>
      <c r="AB52" s="113">
        <f t="shared" si="6"/>
        <v>0.13024094520142646</v>
      </c>
      <c r="AC52" s="114">
        <f t="shared" si="12"/>
        <v>7.5256358475719301E-4</v>
      </c>
      <c r="AD52" s="98">
        <v>28481.422430395469</v>
      </c>
      <c r="AE52" s="8">
        <v>19967.348793516208</v>
      </c>
      <c r="AF52" s="8">
        <v>775.01479041883624</v>
      </c>
      <c r="AG52" s="8">
        <v>1742.4386553228474</v>
      </c>
      <c r="AH52" s="8">
        <v>0</v>
      </c>
      <c r="AI52" s="8">
        <v>1967.0087226929672</v>
      </c>
      <c r="AJ52" s="8">
        <v>0</v>
      </c>
      <c r="AK52" s="8">
        <v>1.9810503639978026E-3</v>
      </c>
      <c r="AL52" s="8">
        <v>7.8559333243767196E-2</v>
      </c>
      <c r="AM52" s="8">
        <v>20.700241299442983</v>
      </c>
      <c r="AN52" s="8">
        <v>0.65329968015158935</v>
      </c>
      <c r="AO52" s="8">
        <v>0</v>
      </c>
      <c r="AP52" s="8">
        <v>0</v>
      </c>
      <c r="AQ52" s="8">
        <v>304.40680434641229</v>
      </c>
      <c r="AR52" s="8">
        <v>1107.6824349036151</v>
      </c>
      <c r="AS52" s="8">
        <v>1215.2435699622868</v>
      </c>
      <c r="AT52" s="8">
        <v>703.50709668926913</v>
      </c>
      <c r="AU52" s="8">
        <v>605.4862252016427</v>
      </c>
      <c r="AV52" s="8">
        <v>72.17564472040759</v>
      </c>
      <c r="AW52" s="87">
        <v>18058.580083673165</v>
      </c>
      <c r="AX52" s="87">
        <v>2683.783500261879</v>
      </c>
      <c r="AY52" s="9">
        <v>54.024081819456171</v>
      </c>
    </row>
    <row r="53" spans="2:51" x14ac:dyDescent="0.35">
      <c r="B53" s="12">
        <f t="shared" si="3"/>
        <v>2067</v>
      </c>
      <c r="C53" s="92">
        <v>0.1</v>
      </c>
      <c r="D53" s="115">
        <f t="shared" si="13"/>
        <v>-5.1999999999998714E-3</v>
      </c>
      <c r="E53" s="116">
        <f t="shared" si="13"/>
        <v>-5.2529586836270736E-3</v>
      </c>
      <c r="F53" s="116">
        <f t="shared" si="13"/>
        <v>-5.2529586836268516E-3</v>
      </c>
      <c r="G53" s="116">
        <f t="shared" si="13"/>
        <v>-5.1999999999998714E-3</v>
      </c>
      <c r="H53" s="116"/>
      <c r="I53" s="116">
        <f t="shared" si="13"/>
        <v>-5.1999999999998714E-3</v>
      </c>
      <c r="J53" s="116"/>
      <c r="K53" s="116">
        <f t="shared" si="13"/>
        <v>-0.5</v>
      </c>
      <c r="L53" s="116"/>
      <c r="M53" s="116">
        <f t="shared" si="13"/>
        <v>-6.0000000000000053E-3</v>
      </c>
      <c r="N53" s="116"/>
      <c r="O53" s="116"/>
      <c r="P53" s="116"/>
      <c r="Q53" s="116">
        <f t="shared" si="14"/>
        <v>-2.9999999999998916E-3</v>
      </c>
      <c r="R53" s="116">
        <f t="shared" si="14"/>
        <v>-5.2529586836269626E-3</v>
      </c>
      <c r="S53" s="116">
        <f t="shared" si="14"/>
        <v>-5.2529586836269626E-3</v>
      </c>
      <c r="T53" s="117">
        <f t="shared" si="9"/>
        <v>-4.5679639763152036E-3</v>
      </c>
      <c r="U53" s="116">
        <f t="shared" si="9"/>
        <v>-4.5679639763149815E-3</v>
      </c>
      <c r="V53" s="116">
        <f t="shared" si="9"/>
        <v>-4.5679639763152036E-3</v>
      </c>
      <c r="W53" s="116">
        <f t="shared" si="9"/>
        <v>-5.2608291607439961E-3</v>
      </c>
      <c r="X53" s="116">
        <f t="shared" si="9"/>
        <v>-5.1999999999998714E-3</v>
      </c>
      <c r="Y53" s="116">
        <f t="shared" si="9"/>
        <v>-5.1999999999998714E-3</v>
      </c>
      <c r="Z53" s="112">
        <f t="shared" si="5"/>
        <v>0.7282381841832376</v>
      </c>
      <c r="AA53" s="113">
        <f t="shared" si="11"/>
        <v>0.11698279513727514</v>
      </c>
      <c r="AB53" s="113">
        <f t="shared" si="6"/>
        <v>0.13024094520142646</v>
      </c>
      <c r="AC53" s="114">
        <f t="shared" si="12"/>
        <v>7.4122875610634629E-4</v>
      </c>
      <c r="AD53" s="98">
        <v>28333.319033757416</v>
      </c>
      <c r="AE53" s="8">
        <v>19862.461135282298</v>
      </c>
      <c r="AF53" s="8">
        <v>770.94366974556635</v>
      </c>
      <c r="AG53" s="8">
        <v>1733.3779743151688</v>
      </c>
      <c r="AH53" s="8">
        <v>0</v>
      </c>
      <c r="AI53" s="8">
        <v>1956.780277334964</v>
      </c>
      <c r="AJ53" s="8">
        <v>0</v>
      </c>
      <c r="AK53" s="8">
        <v>9.9052518199890132E-4</v>
      </c>
      <c r="AL53" s="8">
        <v>4.7594476982293112E-2</v>
      </c>
      <c r="AM53" s="8">
        <v>20.576039851646325</v>
      </c>
      <c r="AN53" s="8">
        <v>0.37684596994565811</v>
      </c>
      <c r="AO53" s="8">
        <v>0</v>
      </c>
      <c r="AP53" s="8">
        <v>0</v>
      </c>
      <c r="AQ53" s="8">
        <v>303.49358393337309</v>
      </c>
      <c r="AR53" s="8">
        <v>1101.8638248384871</v>
      </c>
      <c r="AS53" s="8">
        <v>1208.8599456987315</v>
      </c>
      <c r="AT53" s="8">
        <v>700.29350161451043</v>
      </c>
      <c r="AU53" s="8">
        <v>602.72038593676666</v>
      </c>
      <c r="AV53" s="8">
        <v>71.845948975357445</v>
      </c>
      <c r="AW53" s="87">
        <v>17963.576978967347</v>
      </c>
      <c r="AX53" s="87">
        <v>2669.8278260605175</v>
      </c>
      <c r="AY53" s="9">
        <v>53.743156593995003</v>
      </c>
    </row>
    <row r="54" spans="2:51" x14ac:dyDescent="0.35">
      <c r="B54" s="12">
        <f t="shared" si="3"/>
        <v>2068</v>
      </c>
      <c r="C54" s="92">
        <v>0.1</v>
      </c>
      <c r="D54" s="115">
        <f t="shared" si="13"/>
        <v>-5.0000000000001155E-3</v>
      </c>
      <c r="E54" s="116">
        <f t="shared" si="13"/>
        <v>-5.0479360225312853E-3</v>
      </c>
      <c r="F54" s="116">
        <f t="shared" si="13"/>
        <v>-5.0479360225313963E-3</v>
      </c>
      <c r="G54" s="116">
        <f t="shared" si="13"/>
        <v>-5.0000000000000044E-3</v>
      </c>
      <c r="H54" s="116"/>
      <c r="I54" s="116">
        <f t="shared" si="13"/>
        <v>-4.9999999999998934E-3</v>
      </c>
      <c r="J54" s="116"/>
      <c r="K54" s="116">
        <f t="shared" si="13"/>
        <v>0</v>
      </c>
      <c r="L54" s="116"/>
      <c r="M54" s="116">
        <f t="shared" si="13"/>
        <v>-6.0000000000001164E-3</v>
      </c>
      <c r="N54" s="116"/>
      <c r="O54" s="116"/>
      <c r="P54" s="116"/>
      <c r="Q54" s="116">
        <f t="shared" si="14"/>
        <v>-2.4999999999999467E-3</v>
      </c>
      <c r="R54" s="116">
        <f t="shared" si="14"/>
        <v>-5.0479360225313963E-3</v>
      </c>
      <c r="S54" s="116">
        <f t="shared" si="14"/>
        <v>-5.0479360225312853E-3</v>
      </c>
      <c r="T54" s="117">
        <f t="shared" si="9"/>
        <v>-4.5918942825423636E-3</v>
      </c>
      <c r="U54" s="116">
        <f t="shared" si="9"/>
        <v>-4.5918942825424747E-3</v>
      </c>
      <c r="V54" s="116">
        <f t="shared" si="9"/>
        <v>-4.5918942825423636E-3</v>
      </c>
      <c r="W54" s="116">
        <f t="shared" si="9"/>
        <v>-5.0550604903906171E-3</v>
      </c>
      <c r="X54" s="116">
        <f t="shared" si="9"/>
        <v>-4.9999999999997824E-3</v>
      </c>
      <c r="Y54" s="116">
        <f t="shared" si="9"/>
        <v>-5.0000000000000044E-3</v>
      </c>
      <c r="Z54" s="112">
        <f t="shared" si="5"/>
        <v>0.72820309991991594</v>
      </c>
      <c r="AA54" s="113">
        <f t="shared" si="11"/>
        <v>0.11701591702812729</v>
      </c>
      <c r="AB54" s="113">
        <f t="shared" si="6"/>
        <v>0.13024094520142648</v>
      </c>
      <c r="AC54" s="114">
        <f t="shared" si="12"/>
        <v>7.3342547731079419E-4</v>
      </c>
      <c r="AD54" s="98">
        <v>28191.652438588626</v>
      </c>
      <c r="AE54" s="8">
        <v>19762.196702221379</v>
      </c>
      <c r="AF54" s="8">
        <v>767.0519954237152</v>
      </c>
      <c r="AG54" s="8">
        <v>1724.7110844435929</v>
      </c>
      <c r="AH54" s="8">
        <v>0</v>
      </c>
      <c r="AI54" s="8">
        <v>1946.9963759482894</v>
      </c>
      <c r="AJ54" s="8">
        <v>0</v>
      </c>
      <c r="AK54" s="8">
        <v>9.9052518199890132E-4</v>
      </c>
      <c r="AL54" s="8">
        <v>2.2397487501687408E-2</v>
      </c>
      <c r="AM54" s="8">
        <v>20.452583612536444</v>
      </c>
      <c r="AN54" s="8">
        <v>0.20050452073174688</v>
      </c>
      <c r="AO54" s="8">
        <v>0</v>
      </c>
      <c r="AP54" s="8">
        <v>0</v>
      </c>
      <c r="AQ54" s="8">
        <v>302.73484997353967</v>
      </c>
      <c r="AR54" s="8">
        <v>1096.3016867451606</v>
      </c>
      <c r="AS54" s="8">
        <v>1202.7576980326437</v>
      </c>
      <c r="AT54" s="8">
        <v>697.07782788834515</v>
      </c>
      <c r="AU54" s="8">
        <v>599.9527576426118</v>
      </c>
      <c r="AV54" s="8">
        <v>71.516039973033671</v>
      </c>
      <c r="AW54" s="87">
        <v>17872.770010714878</v>
      </c>
      <c r="AX54" s="87">
        <v>2656.4786869302156</v>
      </c>
      <c r="AY54" s="9">
        <v>53.474440811025026</v>
      </c>
    </row>
    <row r="55" spans="2:51" x14ac:dyDescent="0.35">
      <c r="B55" s="12">
        <f t="shared" si="3"/>
        <v>2069</v>
      </c>
      <c r="C55" s="92">
        <v>0.1</v>
      </c>
      <c r="D55" s="115">
        <f t="shared" si="13"/>
        <v>-5.0999999999999934E-3</v>
      </c>
      <c r="E55" s="116">
        <f t="shared" si="13"/>
        <v>-5.1567590035083155E-3</v>
      </c>
      <c r="F55" s="116">
        <f t="shared" si="13"/>
        <v>-5.1567590035083155E-3</v>
      </c>
      <c r="G55" s="116">
        <f t="shared" si="13"/>
        <v>-5.0999999999997714E-3</v>
      </c>
      <c r="H55" s="116"/>
      <c r="I55" s="116">
        <f t="shared" si="13"/>
        <v>-5.0999999999998824E-3</v>
      </c>
      <c r="J55" s="116"/>
      <c r="K55" s="116">
        <f t="shared" si="13"/>
        <v>-1</v>
      </c>
      <c r="L55" s="116"/>
      <c r="M55" s="116">
        <f t="shared" si="13"/>
        <v>-5.9999999999996723E-3</v>
      </c>
      <c r="N55" s="116"/>
      <c r="O55" s="116"/>
      <c r="P55" s="116"/>
      <c r="Q55" s="116">
        <f t="shared" si="14"/>
        <v>-2.4999999999999467E-3</v>
      </c>
      <c r="R55" s="116">
        <f t="shared" si="14"/>
        <v>-5.1567590035082045E-3</v>
      </c>
      <c r="S55" s="116">
        <f t="shared" si="14"/>
        <v>-5.1567590035084265E-3</v>
      </c>
      <c r="T55" s="117">
        <f t="shared" si="9"/>
        <v>-4.6235138705414958E-3</v>
      </c>
      <c r="U55" s="116">
        <f t="shared" si="9"/>
        <v>-4.6235138705418288E-3</v>
      </c>
      <c r="V55" s="116">
        <f t="shared" si="9"/>
        <v>-4.6235138705416068E-3</v>
      </c>
      <c r="W55" s="116">
        <f t="shared" si="9"/>
        <v>-5.1651952494301545E-3</v>
      </c>
      <c r="X55" s="116">
        <f t="shared" si="9"/>
        <v>-5.0999999999998824E-3</v>
      </c>
      <c r="Y55" s="116">
        <f t="shared" si="9"/>
        <v>-5.0999999999998824E-3</v>
      </c>
      <c r="Z55" s="112">
        <f t="shared" si="5"/>
        <v>0.72816155596343468</v>
      </c>
      <c r="AA55" s="113">
        <f t="shared" si="11"/>
        <v>0.11705116983091515</v>
      </c>
      <c r="AB55" s="113">
        <f t="shared" si="6"/>
        <v>0.13024094520142648</v>
      </c>
      <c r="AC55" s="114">
        <f t="shared" si="12"/>
        <v>7.2830885800479102E-4</v>
      </c>
      <c r="AD55" s="98">
        <v>28047.875011151824</v>
      </c>
      <c r="AE55" s="8">
        <v>19660.287816448097</v>
      </c>
      <c r="AF55" s="8">
        <v>763.09649314015496</v>
      </c>
      <c r="AG55" s="8">
        <v>1715.9150579129309</v>
      </c>
      <c r="AH55" s="8">
        <v>0</v>
      </c>
      <c r="AI55" s="8">
        <v>1937.0666944309532</v>
      </c>
      <c r="AJ55" s="8">
        <v>0</v>
      </c>
      <c r="AK55" s="8">
        <v>0</v>
      </c>
      <c r="AL55" s="8">
        <v>1.1197107362097765E-2</v>
      </c>
      <c r="AM55" s="8">
        <v>20.329868110861231</v>
      </c>
      <c r="AN55" s="8">
        <v>8.6450600609771694E-2</v>
      </c>
      <c r="AO55" s="8">
        <v>0</v>
      </c>
      <c r="AP55" s="8">
        <v>0</v>
      </c>
      <c r="AQ55" s="8">
        <v>301.97801284860583</v>
      </c>
      <c r="AR55" s="8">
        <v>1090.6483231514762</v>
      </c>
      <c r="AS55" s="8">
        <v>1196.5553664442748</v>
      </c>
      <c r="AT55" s="8">
        <v>693.85487888225646</v>
      </c>
      <c r="AU55" s="8">
        <v>597.17886774598139</v>
      </c>
      <c r="AV55" s="8">
        <v>71.18538457025214</v>
      </c>
      <c r="AW55" s="87">
        <v>17780.453663961376</v>
      </c>
      <c r="AX55" s="87">
        <v>2642.9306456268719</v>
      </c>
      <c r="AY55" s="9">
        <v>53.201721162888802</v>
      </c>
    </row>
    <row r="56" spans="2:51" ht="15" thickBot="1" x14ac:dyDescent="0.4">
      <c r="B56" s="13">
        <f t="shared" si="3"/>
        <v>2070</v>
      </c>
      <c r="C56" s="93">
        <v>0.1</v>
      </c>
      <c r="D56" s="118">
        <f t="shared" si="13"/>
        <v>-4.0000000000000036E-3</v>
      </c>
      <c r="E56" s="119">
        <f t="shared" si="13"/>
        <v>-3.976734122271619E-3</v>
      </c>
      <c r="F56" s="119">
        <f t="shared" si="13"/>
        <v>-3.976734122271619E-3</v>
      </c>
      <c r="G56" s="119">
        <f t="shared" si="13"/>
        <v>-4.0000000000001146E-3</v>
      </c>
      <c r="H56" s="119"/>
      <c r="I56" s="119">
        <f t="shared" si="13"/>
        <v>-3.9999999999998925E-3</v>
      </c>
      <c r="J56" s="119"/>
      <c r="K56" s="119"/>
      <c r="L56" s="119"/>
      <c r="M56" s="119">
        <f t="shared" si="13"/>
        <v>-6.0000000000000053E-3</v>
      </c>
      <c r="N56" s="119"/>
      <c r="O56" s="119"/>
      <c r="P56" s="119"/>
      <c r="Q56" s="119">
        <f t="shared" si="14"/>
        <v>-2.4999999999999467E-3</v>
      </c>
      <c r="R56" s="119">
        <f t="shared" si="14"/>
        <v>-3.9767341222718411E-3</v>
      </c>
      <c r="S56" s="119">
        <f t="shared" si="14"/>
        <v>-3.976734122271619E-3</v>
      </c>
      <c r="T56" s="120">
        <f t="shared" si="9"/>
        <v>-4.6404963443732461E-3</v>
      </c>
      <c r="U56" s="119">
        <f t="shared" si="9"/>
        <v>-4.6404963443732461E-3</v>
      </c>
      <c r="V56" s="119">
        <f t="shared" si="9"/>
        <v>-4.6404963443734681E-3</v>
      </c>
      <c r="W56" s="119">
        <f t="shared" si="9"/>
        <v>-3.9732758246145972E-3</v>
      </c>
      <c r="X56" s="119">
        <f t="shared" si="9"/>
        <v>-4.0000000000000036E-3</v>
      </c>
      <c r="Y56" s="119">
        <f t="shared" si="9"/>
        <v>-3.9999999999998925E-3</v>
      </c>
      <c r="Z56" s="121">
        <f t="shared" si="5"/>
        <v>0.72817856531858294</v>
      </c>
      <c r="AA56" s="122">
        <f t="shared" si="11"/>
        <v>0.11705338095659533</v>
      </c>
      <c r="AB56" s="122">
        <f t="shared" si="6"/>
        <v>0.13024094520142648</v>
      </c>
      <c r="AC56" s="123">
        <f t="shared" si="12"/>
        <v>7.2441258756405721E-4</v>
      </c>
      <c r="AD56" s="99">
        <v>27935.683511107218</v>
      </c>
      <c r="AE56" s="10">
        <v>19582.104079034747</v>
      </c>
      <c r="AF56" s="10">
        <v>760.0618612772987</v>
      </c>
      <c r="AG56" s="10">
        <v>1709.051397681279</v>
      </c>
      <c r="AH56" s="10">
        <v>0</v>
      </c>
      <c r="AI56" s="10">
        <v>1929.3184276532297</v>
      </c>
      <c r="AJ56" s="10">
        <v>0</v>
      </c>
      <c r="AK56" s="10">
        <v>0</v>
      </c>
      <c r="AL56" s="10">
        <v>5.5909894659738708E-3</v>
      </c>
      <c r="AM56" s="10">
        <v>20.207888902196064</v>
      </c>
      <c r="AN56" s="10">
        <v>2.3480885989705613E-2</v>
      </c>
      <c r="AO56" s="10">
        <v>0</v>
      </c>
      <c r="AP56" s="10">
        <v>0</v>
      </c>
      <c r="AQ56" s="10">
        <v>301.22306781648433</v>
      </c>
      <c r="AR56" s="10">
        <v>1086.3111047494012</v>
      </c>
      <c r="AS56" s="10">
        <v>1191.7969838893487</v>
      </c>
      <c r="AT56" s="10">
        <v>690.6350478532778</v>
      </c>
      <c r="AU56" s="10">
        <v>594.40766139326922</v>
      </c>
      <c r="AV56" s="10">
        <v>70.855049053381066</v>
      </c>
      <c r="AW56" s="88">
        <v>17709.807017267678</v>
      </c>
      <c r="AX56" s="88">
        <v>2632.3589230443645</v>
      </c>
      <c r="AY56" s="11">
        <v>52.988914278237253</v>
      </c>
    </row>
  </sheetData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I60"/>
  <sheetViews>
    <sheetView workbookViewId="0">
      <selection activeCell="C11" sqref="C11"/>
    </sheetView>
  </sheetViews>
  <sheetFormatPr baseColWidth="10" defaultColWidth="10.81640625" defaultRowHeight="14.5" x14ac:dyDescent="0.35"/>
  <cols>
    <col min="1" max="1" width="2.453125" style="2" customWidth="1"/>
    <col min="2" max="2" width="7.7265625" style="2" customWidth="1"/>
    <col min="3" max="3" width="11.81640625" style="2" bestFit="1" customWidth="1"/>
    <col min="4" max="7" width="11.453125" style="2" bestFit="1" customWidth="1"/>
    <col min="8" max="16384" width="10.81640625" style="2"/>
  </cols>
  <sheetData>
    <row r="1" spans="2:9" ht="28.5" x14ac:dyDescent="0.65">
      <c r="B1" s="20" t="s">
        <v>12</v>
      </c>
    </row>
    <row r="3" spans="2:9" ht="15" thickBot="1" x14ac:dyDescent="0.4">
      <c r="B3" s="21" t="s">
        <v>8</v>
      </c>
      <c r="C3" s="21"/>
      <c r="D3" s="21"/>
      <c r="E3" s="21"/>
    </row>
    <row r="4" spans="2:9" s="1" customFormat="1" ht="21" customHeight="1" thickBot="1" x14ac:dyDescent="0.4">
      <c r="B4" s="36" t="s">
        <v>3</v>
      </c>
      <c r="C4" s="32" t="s">
        <v>50</v>
      </c>
      <c r="D4" s="18" t="s">
        <v>13</v>
      </c>
      <c r="E4" s="18" t="s">
        <v>10</v>
      </c>
      <c r="F4" s="18" t="s">
        <v>32</v>
      </c>
      <c r="G4" s="19" t="s">
        <v>11</v>
      </c>
    </row>
    <row r="5" spans="2:9" x14ac:dyDescent="0.35">
      <c r="B5" s="37">
        <v>2015</v>
      </c>
      <c r="C5" s="33"/>
      <c r="D5" s="26"/>
      <c r="E5" s="26"/>
      <c r="F5" s="26"/>
      <c r="G5" s="27"/>
      <c r="I5" s="3"/>
    </row>
    <row r="6" spans="2:9" x14ac:dyDescent="0.35">
      <c r="B6" s="38">
        <f>B5+1</f>
        <v>2016</v>
      </c>
      <c r="C6" s="34">
        <v>2.366085953529835E-2</v>
      </c>
      <c r="D6" s="28">
        <v>5.8078343049412944E-2</v>
      </c>
      <c r="E6" s="28">
        <v>8.668468758964222E-2</v>
      </c>
      <c r="F6" s="28">
        <v>8.7240587547029277E-2</v>
      </c>
      <c r="G6" s="29">
        <v>0.11329912430741342</v>
      </c>
      <c r="I6" s="3"/>
    </row>
    <row r="7" spans="2:9" x14ac:dyDescent="0.35">
      <c r="B7" s="38">
        <f t="shared" ref="B7:B60" si="0">B6+1</f>
        <v>2017</v>
      </c>
      <c r="C7" s="34">
        <v>2.3672371269971033E-2</v>
      </c>
      <c r="D7" s="28">
        <v>5.6714417130467584E-2</v>
      </c>
      <c r="E7" s="28">
        <v>8.2579546663828884E-2</v>
      </c>
      <c r="F7" s="28">
        <v>8.7582707498194093E-2</v>
      </c>
      <c r="G7" s="29">
        <v>9.6643880187360268E-2</v>
      </c>
      <c r="I7" s="3"/>
    </row>
    <row r="8" spans="2:9" x14ac:dyDescent="0.35">
      <c r="B8" s="38">
        <f t="shared" si="0"/>
        <v>2018</v>
      </c>
      <c r="C8" s="34">
        <v>2.4034714348380424E-2</v>
      </c>
      <c r="D8" s="28">
        <v>5.5130087078968867E-2</v>
      </c>
      <c r="E8" s="28">
        <v>7.4895309382754113E-2</v>
      </c>
      <c r="F8" s="28">
        <v>9.270291058023987E-2</v>
      </c>
      <c r="G8" s="29">
        <v>9.601172079878284E-2</v>
      </c>
      <c r="I8" s="3"/>
    </row>
    <row r="9" spans="2:9" x14ac:dyDescent="0.35">
      <c r="B9" s="38">
        <f t="shared" si="0"/>
        <v>2019</v>
      </c>
      <c r="C9" s="34">
        <v>2.4531561087868727E-2</v>
      </c>
      <c r="D9" s="28">
        <v>3.3903501252628074E-2</v>
      </c>
      <c r="E9" s="28">
        <v>0.10803334143834009</v>
      </c>
      <c r="F9" s="28">
        <v>9.270291058023987E-2</v>
      </c>
      <c r="G9" s="29">
        <v>9.601172079878284E-2</v>
      </c>
      <c r="I9" s="3"/>
    </row>
    <row r="10" spans="2:9" x14ac:dyDescent="0.35">
      <c r="B10" s="38">
        <f t="shared" si="0"/>
        <v>2020</v>
      </c>
      <c r="C10" s="34">
        <v>3.2660746381580071E-2</v>
      </c>
      <c r="D10" s="28">
        <v>3.4045836472778791E-2</v>
      </c>
      <c r="E10" s="28">
        <v>0.11120527470240933</v>
      </c>
      <c r="F10" s="28">
        <v>9.270291058023987E-2</v>
      </c>
      <c r="G10" s="29">
        <v>9.601172079878284E-2</v>
      </c>
      <c r="I10" s="3"/>
    </row>
    <row r="11" spans="2:9" x14ac:dyDescent="0.35">
      <c r="B11" s="38">
        <f t="shared" si="0"/>
        <v>2021</v>
      </c>
      <c r="C11" s="34">
        <v>3.4184307567575428E-2</v>
      </c>
      <c r="D11" s="28">
        <v>3.2691023103780269E-2</v>
      </c>
      <c r="E11" s="28">
        <v>0.11081767528518446</v>
      </c>
      <c r="F11" s="28">
        <v>9.270291058023987E-2</v>
      </c>
      <c r="G11" s="29">
        <v>9.601172079878284E-2</v>
      </c>
      <c r="I11" s="3"/>
    </row>
    <row r="12" spans="2:9" x14ac:dyDescent="0.35">
      <c r="B12" s="38">
        <f t="shared" si="0"/>
        <v>2022</v>
      </c>
      <c r="C12" s="34">
        <v>3.4184307567575428E-2</v>
      </c>
      <c r="D12" s="28">
        <v>3.1078120472675771E-2</v>
      </c>
      <c r="E12" s="28">
        <v>0.11810902543005565</v>
      </c>
      <c r="F12" s="28">
        <v>9.270291058023987E-2</v>
      </c>
      <c r="G12" s="29">
        <v>9.601172079878284E-2</v>
      </c>
      <c r="I12" s="3"/>
    </row>
    <row r="13" spans="2:9" x14ac:dyDescent="0.35">
      <c r="B13" s="38">
        <f t="shared" si="0"/>
        <v>2023</v>
      </c>
      <c r="C13" s="34">
        <v>3.4184307567575428E-2</v>
      </c>
      <c r="D13" s="28">
        <v>2.9920429450593502E-2</v>
      </c>
      <c r="E13" s="28">
        <v>0.1373429388946065</v>
      </c>
      <c r="F13" s="28">
        <v>9.270291058023987E-2</v>
      </c>
      <c r="G13" s="29">
        <v>9.601172079878284E-2</v>
      </c>
      <c r="I13" s="3"/>
    </row>
    <row r="14" spans="2:9" x14ac:dyDescent="0.35">
      <c r="B14" s="38">
        <f t="shared" si="0"/>
        <v>2024</v>
      </c>
      <c r="C14" s="34">
        <f t="shared" ref="C14:D60" si="1">C13</f>
        <v>3.4184307567575428E-2</v>
      </c>
      <c r="D14" s="28">
        <f t="shared" si="1"/>
        <v>2.9920429450593502E-2</v>
      </c>
      <c r="E14" s="28">
        <f t="shared" ref="E14:E60" si="2">E13</f>
        <v>0.1373429388946065</v>
      </c>
      <c r="F14" s="28">
        <v>9.270291058023987E-2</v>
      </c>
      <c r="G14" s="29">
        <f t="shared" ref="G14:G60" si="3">G13</f>
        <v>9.601172079878284E-2</v>
      </c>
      <c r="I14" s="3"/>
    </row>
    <row r="15" spans="2:9" x14ac:dyDescent="0.35">
      <c r="B15" s="38">
        <f t="shared" si="0"/>
        <v>2025</v>
      </c>
      <c r="C15" s="34">
        <f t="shared" si="1"/>
        <v>3.4184307567575428E-2</v>
      </c>
      <c r="D15" s="28">
        <f t="shared" si="1"/>
        <v>2.9920429450593502E-2</v>
      </c>
      <c r="E15" s="28">
        <f t="shared" si="2"/>
        <v>0.1373429388946065</v>
      </c>
      <c r="F15" s="28">
        <v>9.270291058023987E-2</v>
      </c>
      <c r="G15" s="29">
        <f t="shared" si="3"/>
        <v>9.601172079878284E-2</v>
      </c>
      <c r="I15" s="3"/>
    </row>
    <row r="16" spans="2:9" x14ac:dyDescent="0.35">
      <c r="B16" s="38">
        <f t="shared" si="0"/>
        <v>2026</v>
      </c>
      <c r="C16" s="34">
        <f t="shared" si="1"/>
        <v>3.4184307567575428E-2</v>
      </c>
      <c r="D16" s="28">
        <f t="shared" si="1"/>
        <v>2.9920429450593502E-2</v>
      </c>
      <c r="E16" s="28">
        <f t="shared" si="2"/>
        <v>0.1373429388946065</v>
      </c>
      <c r="F16" s="28">
        <v>9.270291058023987E-2</v>
      </c>
      <c r="G16" s="29">
        <f t="shared" si="3"/>
        <v>9.601172079878284E-2</v>
      </c>
      <c r="I16" s="3"/>
    </row>
    <row r="17" spans="2:9" x14ac:dyDescent="0.35">
      <c r="B17" s="38">
        <f t="shared" si="0"/>
        <v>2027</v>
      </c>
      <c r="C17" s="34">
        <f t="shared" si="1"/>
        <v>3.4184307567575428E-2</v>
      </c>
      <c r="D17" s="28">
        <f t="shared" si="1"/>
        <v>2.9920429450593502E-2</v>
      </c>
      <c r="E17" s="28">
        <f t="shared" si="2"/>
        <v>0.1373429388946065</v>
      </c>
      <c r="F17" s="28">
        <f t="shared" ref="F17:F60" si="4">F16</f>
        <v>9.270291058023987E-2</v>
      </c>
      <c r="G17" s="29">
        <f t="shared" si="3"/>
        <v>9.601172079878284E-2</v>
      </c>
      <c r="I17" s="3"/>
    </row>
    <row r="18" spans="2:9" x14ac:dyDescent="0.35">
      <c r="B18" s="38">
        <f t="shared" si="0"/>
        <v>2028</v>
      </c>
      <c r="C18" s="34">
        <f t="shared" si="1"/>
        <v>3.4184307567575428E-2</v>
      </c>
      <c r="D18" s="28">
        <f t="shared" si="1"/>
        <v>2.9920429450593502E-2</v>
      </c>
      <c r="E18" s="28">
        <f t="shared" si="2"/>
        <v>0.1373429388946065</v>
      </c>
      <c r="F18" s="28">
        <f t="shared" si="4"/>
        <v>9.270291058023987E-2</v>
      </c>
      <c r="G18" s="29">
        <f t="shared" si="3"/>
        <v>9.601172079878284E-2</v>
      </c>
      <c r="I18" s="3"/>
    </row>
    <row r="19" spans="2:9" x14ac:dyDescent="0.35">
      <c r="B19" s="38">
        <f t="shared" si="0"/>
        <v>2029</v>
      </c>
      <c r="C19" s="34">
        <f t="shared" si="1"/>
        <v>3.4184307567575428E-2</v>
      </c>
      <c r="D19" s="28">
        <f t="shared" si="1"/>
        <v>2.9920429450593502E-2</v>
      </c>
      <c r="E19" s="28">
        <f t="shared" si="2"/>
        <v>0.1373429388946065</v>
      </c>
      <c r="F19" s="28">
        <f t="shared" si="4"/>
        <v>9.270291058023987E-2</v>
      </c>
      <c r="G19" s="29">
        <f t="shared" si="3"/>
        <v>9.601172079878284E-2</v>
      </c>
      <c r="I19" s="3"/>
    </row>
    <row r="20" spans="2:9" x14ac:dyDescent="0.35">
      <c r="B20" s="38">
        <f t="shared" si="0"/>
        <v>2030</v>
      </c>
      <c r="C20" s="34">
        <f t="shared" si="1"/>
        <v>3.4184307567575428E-2</v>
      </c>
      <c r="D20" s="28">
        <f t="shared" si="1"/>
        <v>2.9920429450593502E-2</v>
      </c>
      <c r="E20" s="28">
        <f t="shared" si="2"/>
        <v>0.1373429388946065</v>
      </c>
      <c r="F20" s="28">
        <f t="shared" si="4"/>
        <v>9.270291058023987E-2</v>
      </c>
      <c r="G20" s="29">
        <f t="shared" si="3"/>
        <v>9.601172079878284E-2</v>
      </c>
      <c r="I20" s="3"/>
    </row>
    <row r="21" spans="2:9" x14ac:dyDescent="0.35">
      <c r="B21" s="38">
        <f t="shared" si="0"/>
        <v>2031</v>
      </c>
      <c r="C21" s="34">
        <f t="shared" si="1"/>
        <v>3.4184307567575428E-2</v>
      </c>
      <c r="D21" s="28">
        <f t="shared" si="1"/>
        <v>2.9920429450593502E-2</v>
      </c>
      <c r="E21" s="28">
        <f t="shared" si="2"/>
        <v>0.1373429388946065</v>
      </c>
      <c r="F21" s="28">
        <f t="shared" si="4"/>
        <v>9.270291058023987E-2</v>
      </c>
      <c r="G21" s="29">
        <f t="shared" si="3"/>
        <v>9.601172079878284E-2</v>
      </c>
      <c r="I21" s="3"/>
    </row>
    <row r="22" spans="2:9" x14ac:dyDescent="0.35">
      <c r="B22" s="38">
        <f t="shared" si="0"/>
        <v>2032</v>
      </c>
      <c r="C22" s="34">
        <f t="shared" si="1"/>
        <v>3.4184307567575428E-2</v>
      </c>
      <c r="D22" s="28">
        <f t="shared" si="1"/>
        <v>2.9920429450593502E-2</v>
      </c>
      <c r="E22" s="28">
        <f t="shared" si="2"/>
        <v>0.1373429388946065</v>
      </c>
      <c r="F22" s="28">
        <f t="shared" si="4"/>
        <v>9.270291058023987E-2</v>
      </c>
      <c r="G22" s="29">
        <f t="shared" si="3"/>
        <v>9.601172079878284E-2</v>
      </c>
      <c r="I22" s="3"/>
    </row>
    <row r="23" spans="2:9" x14ac:dyDescent="0.35">
      <c r="B23" s="38">
        <f t="shared" si="0"/>
        <v>2033</v>
      </c>
      <c r="C23" s="34">
        <f t="shared" si="1"/>
        <v>3.4184307567575428E-2</v>
      </c>
      <c r="D23" s="28">
        <f t="shared" si="1"/>
        <v>2.9920429450593502E-2</v>
      </c>
      <c r="E23" s="28">
        <f t="shared" si="2"/>
        <v>0.1373429388946065</v>
      </c>
      <c r="F23" s="28">
        <f t="shared" si="4"/>
        <v>9.270291058023987E-2</v>
      </c>
      <c r="G23" s="29">
        <f t="shared" si="3"/>
        <v>9.601172079878284E-2</v>
      </c>
      <c r="I23" s="3"/>
    </row>
    <row r="24" spans="2:9" x14ac:dyDescent="0.35">
      <c r="B24" s="38">
        <f t="shared" si="0"/>
        <v>2034</v>
      </c>
      <c r="C24" s="34">
        <f t="shared" si="1"/>
        <v>3.4184307567575428E-2</v>
      </c>
      <c r="D24" s="28">
        <f t="shared" si="1"/>
        <v>2.9920429450593502E-2</v>
      </c>
      <c r="E24" s="28">
        <f t="shared" si="2"/>
        <v>0.1373429388946065</v>
      </c>
      <c r="F24" s="28">
        <f t="shared" si="4"/>
        <v>9.270291058023987E-2</v>
      </c>
      <c r="G24" s="29">
        <f t="shared" si="3"/>
        <v>9.601172079878284E-2</v>
      </c>
      <c r="I24" s="3"/>
    </row>
    <row r="25" spans="2:9" x14ac:dyDescent="0.35">
      <c r="B25" s="38">
        <f t="shared" si="0"/>
        <v>2035</v>
      </c>
      <c r="C25" s="34">
        <f t="shared" si="1"/>
        <v>3.4184307567575428E-2</v>
      </c>
      <c r="D25" s="28">
        <f t="shared" si="1"/>
        <v>2.9920429450593502E-2</v>
      </c>
      <c r="E25" s="28">
        <f t="shared" si="2"/>
        <v>0.1373429388946065</v>
      </c>
      <c r="F25" s="28">
        <f t="shared" si="4"/>
        <v>9.270291058023987E-2</v>
      </c>
      <c r="G25" s="29">
        <f t="shared" si="3"/>
        <v>9.601172079878284E-2</v>
      </c>
      <c r="I25" s="3"/>
    </row>
    <row r="26" spans="2:9" x14ac:dyDescent="0.35">
      <c r="B26" s="38">
        <f t="shared" si="0"/>
        <v>2036</v>
      </c>
      <c r="C26" s="34">
        <f t="shared" si="1"/>
        <v>3.4184307567575428E-2</v>
      </c>
      <c r="D26" s="28">
        <f t="shared" si="1"/>
        <v>2.9920429450593502E-2</v>
      </c>
      <c r="E26" s="28">
        <f t="shared" si="2"/>
        <v>0.1373429388946065</v>
      </c>
      <c r="F26" s="28">
        <f t="shared" si="4"/>
        <v>9.270291058023987E-2</v>
      </c>
      <c r="G26" s="29">
        <f t="shared" si="3"/>
        <v>9.601172079878284E-2</v>
      </c>
      <c r="I26" s="3"/>
    </row>
    <row r="27" spans="2:9" x14ac:dyDescent="0.35">
      <c r="B27" s="38">
        <f t="shared" si="0"/>
        <v>2037</v>
      </c>
      <c r="C27" s="34">
        <f t="shared" si="1"/>
        <v>3.4184307567575428E-2</v>
      </c>
      <c r="D27" s="28">
        <f t="shared" si="1"/>
        <v>2.9920429450593502E-2</v>
      </c>
      <c r="E27" s="28">
        <f t="shared" si="2"/>
        <v>0.1373429388946065</v>
      </c>
      <c r="F27" s="28">
        <f t="shared" si="4"/>
        <v>9.270291058023987E-2</v>
      </c>
      <c r="G27" s="29">
        <f t="shared" si="3"/>
        <v>9.601172079878284E-2</v>
      </c>
      <c r="I27" s="3"/>
    </row>
    <row r="28" spans="2:9" x14ac:dyDescent="0.35">
      <c r="B28" s="38">
        <f t="shared" si="0"/>
        <v>2038</v>
      </c>
      <c r="C28" s="34">
        <f t="shared" si="1"/>
        <v>3.4184307567575428E-2</v>
      </c>
      <c r="D28" s="28">
        <f t="shared" si="1"/>
        <v>2.9920429450593502E-2</v>
      </c>
      <c r="E28" s="28">
        <f t="shared" si="2"/>
        <v>0.1373429388946065</v>
      </c>
      <c r="F28" s="28">
        <f t="shared" si="4"/>
        <v>9.270291058023987E-2</v>
      </c>
      <c r="G28" s="29">
        <f t="shared" si="3"/>
        <v>9.601172079878284E-2</v>
      </c>
      <c r="I28" s="3"/>
    </row>
    <row r="29" spans="2:9" x14ac:dyDescent="0.35">
      <c r="B29" s="38">
        <f t="shared" si="0"/>
        <v>2039</v>
      </c>
      <c r="C29" s="34">
        <f t="shared" si="1"/>
        <v>3.4184307567575428E-2</v>
      </c>
      <c r="D29" s="28">
        <f t="shared" si="1"/>
        <v>2.9920429450593502E-2</v>
      </c>
      <c r="E29" s="28">
        <f t="shared" si="2"/>
        <v>0.1373429388946065</v>
      </c>
      <c r="F29" s="28">
        <f t="shared" si="4"/>
        <v>9.270291058023987E-2</v>
      </c>
      <c r="G29" s="29">
        <f t="shared" si="3"/>
        <v>9.601172079878284E-2</v>
      </c>
      <c r="I29" s="3"/>
    </row>
    <row r="30" spans="2:9" x14ac:dyDescent="0.35">
      <c r="B30" s="38">
        <f t="shared" si="0"/>
        <v>2040</v>
      </c>
      <c r="C30" s="34">
        <f t="shared" si="1"/>
        <v>3.4184307567575428E-2</v>
      </c>
      <c r="D30" s="28">
        <f t="shared" si="1"/>
        <v>2.9920429450593502E-2</v>
      </c>
      <c r="E30" s="28">
        <f t="shared" si="2"/>
        <v>0.1373429388946065</v>
      </c>
      <c r="F30" s="28">
        <f t="shared" si="4"/>
        <v>9.270291058023987E-2</v>
      </c>
      <c r="G30" s="29">
        <f t="shared" si="3"/>
        <v>9.601172079878284E-2</v>
      </c>
      <c r="I30" s="3"/>
    </row>
    <row r="31" spans="2:9" x14ac:dyDescent="0.35">
      <c r="B31" s="38">
        <f t="shared" si="0"/>
        <v>2041</v>
      </c>
      <c r="C31" s="34">
        <f t="shared" si="1"/>
        <v>3.4184307567575428E-2</v>
      </c>
      <c r="D31" s="28">
        <f t="shared" si="1"/>
        <v>2.9920429450593502E-2</v>
      </c>
      <c r="E31" s="28">
        <f t="shared" si="2"/>
        <v>0.1373429388946065</v>
      </c>
      <c r="F31" s="28">
        <f t="shared" si="4"/>
        <v>9.270291058023987E-2</v>
      </c>
      <c r="G31" s="29">
        <f t="shared" si="3"/>
        <v>9.601172079878284E-2</v>
      </c>
      <c r="I31" s="3"/>
    </row>
    <row r="32" spans="2:9" x14ac:dyDescent="0.35">
      <c r="B32" s="38">
        <f t="shared" si="0"/>
        <v>2042</v>
      </c>
      <c r="C32" s="34">
        <f t="shared" si="1"/>
        <v>3.4184307567575428E-2</v>
      </c>
      <c r="D32" s="28">
        <f t="shared" si="1"/>
        <v>2.9920429450593502E-2</v>
      </c>
      <c r="E32" s="28">
        <f t="shared" si="2"/>
        <v>0.1373429388946065</v>
      </c>
      <c r="F32" s="28">
        <f t="shared" si="4"/>
        <v>9.270291058023987E-2</v>
      </c>
      <c r="G32" s="29">
        <f t="shared" si="3"/>
        <v>9.601172079878284E-2</v>
      </c>
      <c r="I32" s="3"/>
    </row>
    <row r="33" spans="2:9" x14ac:dyDescent="0.35">
      <c r="B33" s="38">
        <f t="shared" si="0"/>
        <v>2043</v>
      </c>
      <c r="C33" s="34">
        <f t="shared" si="1"/>
        <v>3.4184307567575428E-2</v>
      </c>
      <c r="D33" s="28">
        <f t="shared" si="1"/>
        <v>2.9920429450593502E-2</v>
      </c>
      <c r="E33" s="28">
        <f t="shared" si="2"/>
        <v>0.1373429388946065</v>
      </c>
      <c r="F33" s="28">
        <f t="shared" si="4"/>
        <v>9.270291058023987E-2</v>
      </c>
      <c r="G33" s="29">
        <f t="shared" si="3"/>
        <v>9.601172079878284E-2</v>
      </c>
      <c r="I33" s="3"/>
    </row>
    <row r="34" spans="2:9" x14ac:dyDescent="0.35">
      <c r="B34" s="38">
        <f t="shared" si="0"/>
        <v>2044</v>
      </c>
      <c r="C34" s="34">
        <f t="shared" si="1"/>
        <v>3.4184307567575428E-2</v>
      </c>
      <c r="D34" s="28">
        <f t="shared" si="1"/>
        <v>2.9920429450593502E-2</v>
      </c>
      <c r="E34" s="28">
        <f t="shared" si="2"/>
        <v>0.1373429388946065</v>
      </c>
      <c r="F34" s="28">
        <f t="shared" si="4"/>
        <v>9.270291058023987E-2</v>
      </c>
      <c r="G34" s="29">
        <f t="shared" si="3"/>
        <v>9.601172079878284E-2</v>
      </c>
      <c r="I34" s="3"/>
    </row>
    <row r="35" spans="2:9" x14ac:dyDescent="0.35">
      <c r="B35" s="38">
        <f t="shared" si="0"/>
        <v>2045</v>
      </c>
      <c r="C35" s="34">
        <f t="shared" si="1"/>
        <v>3.4184307567575428E-2</v>
      </c>
      <c r="D35" s="28">
        <f t="shared" si="1"/>
        <v>2.9920429450593502E-2</v>
      </c>
      <c r="E35" s="28">
        <f t="shared" si="2"/>
        <v>0.1373429388946065</v>
      </c>
      <c r="F35" s="28">
        <f t="shared" si="4"/>
        <v>9.270291058023987E-2</v>
      </c>
      <c r="G35" s="29">
        <f t="shared" si="3"/>
        <v>9.601172079878284E-2</v>
      </c>
      <c r="I35" s="3"/>
    </row>
    <row r="36" spans="2:9" x14ac:dyDescent="0.35">
      <c r="B36" s="38">
        <f t="shared" si="0"/>
        <v>2046</v>
      </c>
      <c r="C36" s="34">
        <f t="shared" si="1"/>
        <v>3.4184307567575428E-2</v>
      </c>
      <c r="D36" s="28">
        <f t="shared" si="1"/>
        <v>2.9920429450593502E-2</v>
      </c>
      <c r="E36" s="28">
        <f t="shared" si="2"/>
        <v>0.1373429388946065</v>
      </c>
      <c r="F36" s="28">
        <f t="shared" si="4"/>
        <v>9.270291058023987E-2</v>
      </c>
      <c r="G36" s="29">
        <f t="shared" si="3"/>
        <v>9.601172079878284E-2</v>
      </c>
      <c r="I36" s="3"/>
    </row>
    <row r="37" spans="2:9" x14ac:dyDescent="0.35">
      <c r="B37" s="38">
        <f t="shared" si="0"/>
        <v>2047</v>
      </c>
      <c r="C37" s="34">
        <f t="shared" si="1"/>
        <v>3.4184307567575428E-2</v>
      </c>
      <c r="D37" s="28">
        <f t="shared" si="1"/>
        <v>2.9920429450593502E-2</v>
      </c>
      <c r="E37" s="28">
        <f t="shared" si="2"/>
        <v>0.1373429388946065</v>
      </c>
      <c r="F37" s="28">
        <f t="shared" si="4"/>
        <v>9.270291058023987E-2</v>
      </c>
      <c r="G37" s="29">
        <f t="shared" si="3"/>
        <v>9.601172079878284E-2</v>
      </c>
      <c r="I37" s="3"/>
    </row>
    <row r="38" spans="2:9" x14ac:dyDescent="0.35">
      <c r="B38" s="38">
        <f t="shared" si="0"/>
        <v>2048</v>
      </c>
      <c r="C38" s="34">
        <f t="shared" si="1"/>
        <v>3.4184307567575428E-2</v>
      </c>
      <c r="D38" s="28">
        <f t="shared" si="1"/>
        <v>2.9920429450593502E-2</v>
      </c>
      <c r="E38" s="28">
        <f t="shared" si="2"/>
        <v>0.1373429388946065</v>
      </c>
      <c r="F38" s="28">
        <f t="shared" si="4"/>
        <v>9.270291058023987E-2</v>
      </c>
      <c r="G38" s="29">
        <f t="shared" si="3"/>
        <v>9.601172079878284E-2</v>
      </c>
      <c r="I38" s="3"/>
    </row>
    <row r="39" spans="2:9" x14ac:dyDescent="0.35">
      <c r="B39" s="38">
        <f t="shared" si="0"/>
        <v>2049</v>
      </c>
      <c r="C39" s="34">
        <f t="shared" si="1"/>
        <v>3.4184307567575428E-2</v>
      </c>
      <c r="D39" s="28">
        <f t="shared" si="1"/>
        <v>2.9920429450593502E-2</v>
      </c>
      <c r="E39" s="28">
        <f t="shared" si="2"/>
        <v>0.1373429388946065</v>
      </c>
      <c r="F39" s="28">
        <f t="shared" si="4"/>
        <v>9.270291058023987E-2</v>
      </c>
      <c r="G39" s="29">
        <f t="shared" si="3"/>
        <v>9.601172079878284E-2</v>
      </c>
      <c r="I39" s="3"/>
    </row>
    <row r="40" spans="2:9" x14ac:dyDescent="0.35">
      <c r="B40" s="38">
        <f t="shared" si="0"/>
        <v>2050</v>
      </c>
      <c r="C40" s="34">
        <f t="shared" si="1"/>
        <v>3.4184307567575428E-2</v>
      </c>
      <c r="D40" s="28">
        <f t="shared" si="1"/>
        <v>2.9920429450593502E-2</v>
      </c>
      <c r="E40" s="28">
        <f t="shared" si="2"/>
        <v>0.1373429388946065</v>
      </c>
      <c r="F40" s="28">
        <f t="shared" si="4"/>
        <v>9.270291058023987E-2</v>
      </c>
      <c r="G40" s="29">
        <f t="shared" si="3"/>
        <v>9.601172079878284E-2</v>
      </c>
      <c r="I40" s="3"/>
    </row>
    <row r="41" spans="2:9" x14ac:dyDescent="0.35">
      <c r="B41" s="38">
        <f t="shared" si="0"/>
        <v>2051</v>
      </c>
      <c r="C41" s="34">
        <f t="shared" si="1"/>
        <v>3.4184307567575428E-2</v>
      </c>
      <c r="D41" s="28">
        <f t="shared" si="1"/>
        <v>2.9920429450593502E-2</v>
      </c>
      <c r="E41" s="28">
        <f t="shared" si="2"/>
        <v>0.1373429388946065</v>
      </c>
      <c r="F41" s="28">
        <f t="shared" si="4"/>
        <v>9.270291058023987E-2</v>
      </c>
      <c r="G41" s="29">
        <f t="shared" si="3"/>
        <v>9.601172079878284E-2</v>
      </c>
      <c r="I41" s="3"/>
    </row>
    <row r="42" spans="2:9" x14ac:dyDescent="0.35">
      <c r="B42" s="38">
        <f t="shared" si="0"/>
        <v>2052</v>
      </c>
      <c r="C42" s="34">
        <f t="shared" si="1"/>
        <v>3.4184307567575428E-2</v>
      </c>
      <c r="D42" s="28">
        <f t="shared" si="1"/>
        <v>2.9920429450593502E-2</v>
      </c>
      <c r="E42" s="28">
        <f t="shared" si="2"/>
        <v>0.1373429388946065</v>
      </c>
      <c r="F42" s="28">
        <f t="shared" si="4"/>
        <v>9.270291058023987E-2</v>
      </c>
      <c r="G42" s="29">
        <f t="shared" si="3"/>
        <v>9.601172079878284E-2</v>
      </c>
      <c r="I42" s="3"/>
    </row>
    <row r="43" spans="2:9" x14ac:dyDescent="0.35">
      <c r="B43" s="38">
        <f t="shared" si="0"/>
        <v>2053</v>
      </c>
      <c r="C43" s="34">
        <f t="shared" si="1"/>
        <v>3.4184307567575428E-2</v>
      </c>
      <c r="D43" s="28">
        <f t="shared" si="1"/>
        <v>2.9920429450593502E-2</v>
      </c>
      <c r="E43" s="28">
        <f t="shared" si="2"/>
        <v>0.1373429388946065</v>
      </c>
      <c r="F43" s="28">
        <f t="shared" si="4"/>
        <v>9.270291058023987E-2</v>
      </c>
      <c r="G43" s="29">
        <f t="shared" si="3"/>
        <v>9.601172079878284E-2</v>
      </c>
      <c r="I43" s="3"/>
    </row>
    <row r="44" spans="2:9" x14ac:dyDescent="0.35">
      <c r="B44" s="38">
        <f t="shared" si="0"/>
        <v>2054</v>
      </c>
      <c r="C44" s="34">
        <f t="shared" si="1"/>
        <v>3.4184307567575428E-2</v>
      </c>
      <c r="D44" s="28">
        <f t="shared" si="1"/>
        <v>2.9920429450593502E-2</v>
      </c>
      <c r="E44" s="28">
        <f t="shared" si="2"/>
        <v>0.1373429388946065</v>
      </c>
      <c r="F44" s="28">
        <f t="shared" si="4"/>
        <v>9.270291058023987E-2</v>
      </c>
      <c r="G44" s="29">
        <f t="shared" si="3"/>
        <v>9.601172079878284E-2</v>
      </c>
      <c r="I44" s="3"/>
    </row>
    <row r="45" spans="2:9" x14ac:dyDescent="0.35">
      <c r="B45" s="38">
        <f t="shared" si="0"/>
        <v>2055</v>
      </c>
      <c r="C45" s="34">
        <f t="shared" si="1"/>
        <v>3.4184307567575428E-2</v>
      </c>
      <c r="D45" s="28">
        <f t="shared" si="1"/>
        <v>2.9920429450593502E-2</v>
      </c>
      <c r="E45" s="28">
        <f t="shared" si="2"/>
        <v>0.1373429388946065</v>
      </c>
      <c r="F45" s="28">
        <f t="shared" si="4"/>
        <v>9.270291058023987E-2</v>
      </c>
      <c r="G45" s="29">
        <f t="shared" si="3"/>
        <v>9.601172079878284E-2</v>
      </c>
      <c r="I45" s="3"/>
    </row>
    <row r="46" spans="2:9" x14ac:dyDescent="0.35">
      <c r="B46" s="38">
        <f t="shared" si="0"/>
        <v>2056</v>
      </c>
      <c r="C46" s="34">
        <f t="shared" si="1"/>
        <v>3.4184307567575428E-2</v>
      </c>
      <c r="D46" s="28">
        <f t="shared" si="1"/>
        <v>2.9920429450593502E-2</v>
      </c>
      <c r="E46" s="28">
        <f t="shared" si="2"/>
        <v>0.1373429388946065</v>
      </c>
      <c r="F46" s="28">
        <f t="shared" si="4"/>
        <v>9.270291058023987E-2</v>
      </c>
      <c r="G46" s="29">
        <f t="shared" si="3"/>
        <v>9.601172079878284E-2</v>
      </c>
    </row>
    <row r="47" spans="2:9" x14ac:dyDescent="0.35">
      <c r="B47" s="38">
        <f t="shared" si="0"/>
        <v>2057</v>
      </c>
      <c r="C47" s="34">
        <f t="shared" si="1"/>
        <v>3.4184307567575428E-2</v>
      </c>
      <c r="D47" s="28">
        <f t="shared" si="1"/>
        <v>2.9920429450593502E-2</v>
      </c>
      <c r="E47" s="28">
        <f t="shared" si="2"/>
        <v>0.1373429388946065</v>
      </c>
      <c r="F47" s="28">
        <f t="shared" si="4"/>
        <v>9.270291058023987E-2</v>
      </c>
      <c r="G47" s="29">
        <f t="shared" si="3"/>
        <v>9.601172079878284E-2</v>
      </c>
    </row>
    <row r="48" spans="2:9" x14ac:dyDescent="0.35">
      <c r="B48" s="38">
        <f t="shared" si="0"/>
        <v>2058</v>
      </c>
      <c r="C48" s="34">
        <f t="shared" si="1"/>
        <v>3.4184307567575428E-2</v>
      </c>
      <c r="D48" s="28">
        <f t="shared" si="1"/>
        <v>2.9920429450593502E-2</v>
      </c>
      <c r="E48" s="28">
        <f t="shared" si="2"/>
        <v>0.1373429388946065</v>
      </c>
      <c r="F48" s="28">
        <f t="shared" si="4"/>
        <v>9.270291058023987E-2</v>
      </c>
      <c r="G48" s="29">
        <f t="shared" si="3"/>
        <v>9.601172079878284E-2</v>
      </c>
    </row>
    <row r="49" spans="2:7" x14ac:dyDescent="0.35">
      <c r="B49" s="38">
        <f t="shared" si="0"/>
        <v>2059</v>
      </c>
      <c r="C49" s="34">
        <f t="shared" si="1"/>
        <v>3.4184307567575428E-2</v>
      </c>
      <c r="D49" s="28">
        <f t="shared" si="1"/>
        <v>2.9920429450593502E-2</v>
      </c>
      <c r="E49" s="28">
        <f t="shared" si="2"/>
        <v>0.1373429388946065</v>
      </c>
      <c r="F49" s="28">
        <f t="shared" si="4"/>
        <v>9.270291058023987E-2</v>
      </c>
      <c r="G49" s="29">
        <f t="shared" si="3"/>
        <v>9.601172079878284E-2</v>
      </c>
    </row>
    <row r="50" spans="2:7" x14ac:dyDescent="0.35">
      <c r="B50" s="38">
        <f t="shared" si="0"/>
        <v>2060</v>
      </c>
      <c r="C50" s="34">
        <f t="shared" si="1"/>
        <v>3.4184307567575428E-2</v>
      </c>
      <c r="D50" s="28">
        <f t="shared" si="1"/>
        <v>2.9920429450593502E-2</v>
      </c>
      <c r="E50" s="28">
        <f t="shared" si="2"/>
        <v>0.1373429388946065</v>
      </c>
      <c r="F50" s="28">
        <f t="shared" si="4"/>
        <v>9.270291058023987E-2</v>
      </c>
      <c r="G50" s="29">
        <f t="shared" si="3"/>
        <v>9.601172079878284E-2</v>
      </c>
    </row>
    <row r="51" spans="2:7" x14ac:dyDescent="0.35">
      <c r="B51" s="38">
        <f t="shared" si="0"/>
        <v>2061</v>
      </c>
      <c r="C51" s="34">
        <f t="shared" si="1"/>
        <v>3.4184307567575428E-2</v>
      </c>
      <c r="D51" s="28">
        <f t="shared" si="1"/>
        <v>2.9920429450593502E-2</v>
      </c>
      <c r="E51" s="28">
        <f t="shared" si="2"/>
        <v>0.1373429388946065</v>
      </c>
      <c r="F51" s="28">
        <f t="shared" si="4"/>
        <v>9.270291058023987E-2</v>
      </c>
      <c r="G51" s="29">
        <f t="shared" si="3"/>
        <v>9.601172079878284E-2</v>
      </c>
    </row>
    <row r="52" spans="2:7" x14ac:dyDescent="0.35">
      <c r="B52" s="38">
        <f t="shared" si="0"/>
        <v>2062</v>
      </c>
      <c r="C52" s="34">
        <f t="shared" si="1"/>
        <v>3.4184307567575428E-2</v>
      </c>
      <c r="D52" s="28">
        <f t="shared" si="1"/>
        <v>2.9920429450593502E-2</v>
      </c>
      <c r="E52" s="28">
        <f t="shared" si="2"/>
        <v>0.1373429388946065</v>
      </c>
      <c r="F52" s="28">
        <f t="shared" si="4"/>
        <v>9.270291058023987E-2</v>
      </c>
      <c r="G52" s="29">
        <f t="shared" si="3"/>
        <v>9.601172079878284E-2</v>
      </c>
    </row>
    <row r="53" spans="2:7" x14ac:dyDescent="0.35">
      <c r="B53" s="38">
        <f t="shared" si="0"/>
        <v>2063</v>
      </c>
      <c r="C53" s="34">
        <f t="shared" si="1"/>
        <v>3.4184307567575428E-2</v>
      </c>
      <c r="D53" s="28">
        <f t="shared" si="1"/>
        <v>2.9920429450593502E-2</v>
      </c>
      <c r="E53" s="28">
        <f t="shared" si="2"/>
        <v>0.1373429388946065</v>
      </c>
      <c r="F53" s="28">
        <f t="shared" si="4"/>
        <v>9.270291058023987E-2</v>
      </c>
      <c r="G53" s="29">
        <f t="shared" si="3"/>
        <v>9.601172079878284E-2</v>
      </c>
    </row>
    <row r="54" spans="2:7" x14ac:dyDescent="0.35">
      <c r="B54" s="38">
        <f t="shared" si="0"/>
        <v>2064</v>
      </c>
      <c r="C54" s="34">
        <f t="shared" si="1"/>
        <v>3.4184307567575428E-2</v>
      </c>
      <c r="D54" s="28">
        <f t="shared" si="1"/>
        <v>2.9920429450593502E-2</v>
      </c>
      <c r="E54" s="28">
        <f t="shared" si="2"/>
        <v>0.1373429388946065</v>
      </c>
      <c r="F54" s="28">
        <f t="shared" si="4"/>
        <v>9.270291058023987E-2</v>
      </c>
      <c r="G54" s="29">
        <f t="shared" si="3"/>
        <v>9.601172079878284E-2</v>
      </c>
    </row>
    <row r="55" spans="2:7" x14ac:dyDescent="0.35">
      <c r="B55" s="38">
        <f t="shared" si="0"/>
        <v>2065</v>
      </c>
      <c r="C55" s="34">
        <f t="shared" si="1"/>
        <v>3.4184307567575428E-2</v>
      </c>
      <c r="D55" s="28">
        <f t="shared" si="1"/>
        <v>2.9920429450593502E-2</v>
      </c>
      <c r="E55" s="28">
        <f t="shared" si="2"/>
        <v>0.1373429388946065</v>
      </c>
      <c r="F55" s="28">
        <f t="shared" si="4"/>
        <v>9.270291058023987E-2</v>
      </c>
      <c r="G55" s="29">
        <f t="shared" si="3"/>
        <v>9.601172079878284E-2</v>
      </c>
    </row>
    <row r="56" spans="2:7" x14ac:dyDescent="0.35">
      <c r="B56" s="38">
        <f t="shared" si="0"/>
        <v>2066</v>
      </c>
      <c r="C56" s="34">
        <f t="shared" si="1"/>
        <v>3.4184307567575428E-2</v>
      </c>
      <c r="D56" s="28">
        <f t="shared" si="1"/>
        <v>2.9920429450593502E-2</v>
      </c>
      <c r="E56" s="28">
        <f t="shared" si="2"/>
        <v>0.1373429388946065</v>
      </c>
      <c r="F56" s="28">
        <f t="shared" si="4"/>
        <v>9.270291058023987E-2</v>
      </c>
      <c r="G56" s="29">
        <f t="shared" si="3"/>
        <v>9.601172079878284E-2</v>
      </c>
    </row>
    <row r="57" spans="2:7" x14ac:dyDescent="0.35">
      <c r="B57" s="38">
        <f t="shared" si="0"/>
        <v>2067</v>
      </c>
      <c r="C57" s="34">
        <f t="shared" si="1"/>
        <v>3.4184307567575428E-2</v>
      </c>
      <c r="D57" s="28">
        <f t="shared" si="1"/>
        <v>2.9920429450593502E-2</v>
      </c>
      <c r="E57" s="28">
        <f t="shared" si="2"/>
        <v>0.1373429388946065</v>
      </c>
      <c r="F57" s="28">
        <f t="shared" si="4"/>
        <v>9.270291058023987E-2</v>
      </c>
      <c r="G57" s="29">
        <f t="shared" si="3"/>
        <v>9.601172079878284E-2</v>
      </c>
    </row>
    <row r="58" spans="2:7" x14ac:dyDescent="0.35">
      <c r="B58" s="38">
        <f t="shared" si="0"/>
        <v>2068</v>
      </c>
      <c r="C58" s="34">
        <f t="shared" si="1"/>
        <v>3.4184307567575428E-2</v>
      </c>
      <c r="D58" s="28">
        <f t="shared" si="1"/>
        <v>2.9920429450593502E-2</v>
      </c>
      <c r="E58" s="28">
        <f t="shared" si="2"/>
        <v>0.1373429388946065</v>
      </c>
      <c r="F58" s="28">
        <f t="shared" si="4"/>
        <v>9.270291058023987E-2</v>
      </c>
      <c r="G58" s="29">
        <f t="shared" si="3"/>
        <v>9.601172079878284E-2</v>
      </c>
    </row>
    <row r="59" spans="2:7" x14ac:dyDescent="0.35">
      <c r="B59" s="38">
        <f t="shared" si="0"/>
        <v>2069</v>
      </c>
      <c r="C59" s="34">
        <f t="shared" si="1"/>
        <v>3.4184307567575428E-2</v>
      </c>
      <c r="D59" s="28">
        <f t="shared" si="1"/>
        <v>2.9920429450593502E-2</v>
      </c>
      <c r="E59" s="28">
        <f t="shared" si="2"/>
        <v>0.1373429388946065</v>
      </c>
      <c r="F59" s="28">
        <f t="shared" si="4"/>
        <v>9.270291058023987E-2</v>
      </c>
      <c r="G59" s="29">
        <f t="shared" si="3"/>
        <v>9.601172079878284E-2</v>
      </c>
    </row>
    <row r="60" spans="2:7" ht="15" thickBot="1" x14ac:dyDescent="0.4">
      <c r="B60" s="39">
        <f t="shared" si="0"/>
        <v>2070</v>
      </c>
      <c r="C60" s="35">
        <f t="shared" si="1"/>
        <v>3.4184307567575428E-2</v>
      </c>
      <c r="D60" s="30">
        <f t="shared" si="1"/>
        <v>2.9920429450593502E-2</v>
      </c>
      <c r="E60" s="30">
        <f t="shared" si="2"/>
        <v>0.1373429388946065</v>
      </c>
      <c r="F60" s="30">
        <f t="shared" si="4"/>
        <v>9.270291058023987E-2</v>
      </c>
      <c r="G60" s="31">
        <f t="shared" si="3"/>
        <v>9.601172079878284E-2</v>
      </c>
    </row>
  </sheetData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823C3-BB10-4C35-B513-806FAD990878}">
  <dimension ref="B1:H60"/>
  <sheetViews>
    <sheetView workbookViewId="0">
      <selection activeCell="G16" sqref="G16"/>
    </sheetView>
  </sheetViews>
  <sheetFormatPr baseColWidth="10" defaultColWidth="10.81640625" defaultRowHeight="14.5" x14ac:dyDescent="0.35"/>
  <cols>
    <col min="1" max="1" width="2.453125" style="2" customWidth="1"/>
    <col min="2" max="2" width="7.7265625" style="2" customWidth="1"/>
    <col min="3" max="6" width="13.54296875" style="2" customWidth="1"/>
    <col min="7" max="16384" width="10.81640625" style="2"/>
  </cols>
  <sheetData>
    <row r="1" spans="2:8" ht="28.5" x14ac:dyDescent="0.65">
      <c r="B1" s="20" t="s">
        <v>74</v>
      </c>
    </row>
    <row r="3" spans="2:8" ht="15" thickBot="1" x14ac:dyDescent="0.4">
      <c r="B3" s="21" t="s">
        <v>8</v>
      </c>
      <c r="C3" s="21"/>
      <c r="D3" s="21"/>
      <c r="E3" s="21"/>
    </row>
    <row r="4" spans="2:8" s="1" customFormat="1" ht="30" customHeight="1" thickBot="1" x14ac:dyDescent="0.4">
      <c r="B4" s="36" t="s">
        <v>3</v>
      </c>
      <c r="C4" s="32" t="s">
        <v>75</v>
      </c>
      <c r="D4" s="18" t="s">
        <v>76</v>
      </c>
      <c r="E4" s="18" t="s">
        <v>81</v>
      </c>
      <c r="F4" s="19" t="s">
        <v>80</v>
      </c>
    </row>
    <row r="5" spans="2:8" x14ac:dyDescent="0.35">
      <c r="B5" s="37">
        <v>2015</v>
      </c>
      <c r="C5" s="60">
        <v>40000</v>
      </c>
      <c r="D5" s="61">
        <f t="shared" ref="D5:D11" si="0">F5-E5</f>
        <v>122000</v>
      </c>
      <c r="E5" s="61">
        <v>278000</v>
      </c>
      <c r="F5" s="62">
        <v>400000</v>
      </c>
      <c r="H5" s="3"/>
    </row>
    <row r="6" spans="2:8" x14ac:dyDescent="0.35">
      <c r="B6" s="38">
        <f>B5+1</f>
        <v>2016</v>
      </c>
      <c r="C6" s="60">
        <v>65044</v>
      </c>
      <c r="D6" s="61">
        <f t="shared" si="0"/>
        <v>130000</v>
      </c>
      <c r="E6" s="61">
        <v>287000</v>
      </c>
      <c r="F6" s="62">
        <v>417000</v>
      </c>
      <c r="H6" s="3"/>
    </row>
    <row r="7" spans="2:8" x14ac:dyDescent="0.35">
      <c r="B7" s="38">
        <f t="shared" ref="B7:B60" si="1">B6+1</f>
        <v>2017</v>
      </c>
      <c r="C7" s="60">
        <v>154661</v>
      </c>
      <c r="D7" s="61">
        <f t="shared" si="0"/>
        <v>120000</v>
      </c>
      <c r="E7" s="61">
        <v>291000</v>
      </c>
      <c r="F7" s="62">
        <v>411000</v>
      </c>
      <c r="H7" s="3"/>
    </row>
    <row r="8" spans="2:8" x14ac:dyDescent="0.35">
      <c r="B8" s="38">
        <f t="shared" si="1"/>
        <v>2018</v>
      </c>
      <c r="C8" s="60">
        <v>200506</v>
      </c>
      <c r="D8" s="61">
        <f t="shared" si="0"/>
        <v>126000</v>
      </c>
      <c r="E8" s="61">
        <v>305000</v>
      </c>
      <c r="F8" s="62">
        <v>431000</v>
      </c>
      <c r="H8" s="3"/>
    </row>
    <row r="9" spans="2:8" x14ac:dyDescent="0.35">
      <c r="B9" s="38">
        <f t="shared" si="1"/>
        <v>2019</v>
      </c>
      <c r="C9" s="60">
        <v>127621</v>
      </c>
      <c r="D9" s="61">
        <f t="shared" si="0"/>
        <v>126000</v>
      </c>
      <c r="E9" s="61">
        <v>307000</v>
      </c>
      <c r="F9" s="62">
        <v>433000</v>
      </c>
      <c r="H9" s="3"/>
    </row>
    <row r="10" spans="2:8" x14ac:dyDescent="0.35">
      <c r="B10" s="38">
        <f t="shared" si="1"/>
        <v>2020</v>
      </c>
      <c r="C10" s="60">
        <v>140005</v>
      </c>
      <c r="D10" s="61">
        <f t="shared" si="0"/>
        <v>125000</v>
      </c>
      <c r="E10" s="61">
        <v>246000</v>
      </c>
      <c r="F10" s="62">
        <v>371000</v>
      </c>
      <c r="H10" s="3"/>
    </row>
    <row r="11" spans="2:8" x14ac:dyDescent="0.35">
      <c r="B11" s="38">
        <f t="shared" si="1"/>
        <v>2021</v>
      </c>
      <c r="C11" s="60">
        <v>189687</v>
      </c>
      <c r="D11" s="61">
        <f t="shared" si="0"/>
        <v>104000</v>
      </c>
      <c r="E11" s="61">
        <v>283000</v>
      </c>
      <c r="F11" s="62">
        <v>387000</v>
      </c>
      <c r="H11" s="3"/>
    </row>
    <row r="12" spans="2:8" x14ac:dyDescent="0.35">
      <c r="B12" s="38">
        <f t="shared" si="1"/>
        <v>2022</v>
      </c>
      <c r="C12" s="60">
        <v>270777</v>
      </c>
      <c r="D12" s="61">
        <f>F12-E12</f>
        <v>115000</v>
      </c>
      <c r="E12" s="61">
        <v>375000</v>
      </c>
      <c r="F12" s="62">
        <v>490000</v>
      </c>
      <c r="H12" s="3"/>
    </row>
    <row r="13" spans="2:8" x14ac:dyDescent="0.35">
      <c r="B13" s="38">
        <f t="shared" si="1"/>
        <v>2023</v>
      </c>
      <c r="C13" s="60">
        <v>176000</v>
      </c>
      <c r="D13" s="61">
        <f>F13-E13</f>
        <v>120000</v>
      </c>
      <c r="E13" s="61">
        <v>347000</v>
      </c>
      <c r="F13" s="62">
        <v>467000</v>
      </c>
      <c r="H13" s="3"/>
    </row>
    <row r="14" spans="2:8" x14ac:dyDescent="0.35">
      <c r="B14" s="38">
        <f t="shared" si="1"/>
        <v>2024</v>
      </c>
      <c r="C14" s="60">
        <v>176000</v>
      </c>
      <c r="D14" s="61">
        <f>F14-E14</f>
        <v>137436.675849105</v>
      </c>
      <c r="E14" s="61">
        <v>301189.324150895</v>
      </c>
      <c r="F14" s="62">
        <v>438626</v>
      </c>
      <c r="H14" s="3"/>
    </row>
    <row r="15" spans="2:8" x14ac:dyDescent="0.35">
      <c r="B15" s="38">
        <f t="shared" si="1"/>
        <v>2025</v>
      </c>
      <c r="C15" s="60">
        <v>176000</v>
      </c>
      <c r="D15" s="61">
        <f t="shared" ref="D15:D60" si="2">F15-E15</f>
        <v>115300</v>
      </c>
      <c r="E15" s="61">
        <v>301200</v>
      </c>
      <c r="F15" s="62">
        <v>416500</v>
      </c>
      <c r="H15" s="3"/>
    </row>
    <row r="16" spans="2:8" x14ac:dyDescent="0.35">
      <c r="B16" s="38">
        <f t="shared" si="1"/>
        <v>2026</v>
      </c>
      <c r="C16" s="60">
        <v>150000</v>
      </c>
      <c r="D16" s="61">
        <f t="shared" si="2"/>
        <v>113200</v>
      </c>
      <c r="E16" s="61">
        <v>290500</v>
      </c>
      <c r="F16" s="62">
        <v>403700</v>
      </c>
      <c r="H16" s="3"/>
    </row>
    <row r="17" spans="2:8" x14ac:dyDescent="0.35">
      <c r="B17" s="38">
        <f t="shared" si="1"/>
        <v>2027</v>
      </c>
      <c r="C17" s="60">
        <v>150000</v>
      </c>
      <c r="D17" s="61">
        <f t="shared" si="2"/>
        <v>113200</v>
      </c>
      <c r="E17" s="61">
        <v>290500</v>
      </c>
      <c r="F17" s="62">
        <v>403700</v>
      </c>
      <c r="H17" s="3"/>
    </row>
    <row r="18" spans="2:8" x14ac:dyDescent="0.35">
      <c r="B18" s="38">
        <f t="shared" si="1"/>
        <v>2028</v>
      </c>
      <c r="C18" s="60">
        <v>150000</v>
      </c>
      <c r="D18" s="61">
        <f t="shared" si="2"/>
        <v>113200</v>
      </c>
      <c r="E18" s="61">
        <v>290500</v>
      </c>
      <c r="F18" s="62">
        <v>403700</v>
      </c>
      <c r="H18" s="3"/>
    </row>
    <row r="19" spans="2:8" x14ac:dyDescent="0.35">
      <c r="B19" s="38">
        <f t="shared" si="1"/>
        <v>2029</v>
      </c>
      <c r="C19" s="60">
        <v>150000</v>
      </c>
      <c r="D19" s="61">
        <f t="shared" si="2"/>
        <v>113200</v>
      </c>
      <c r="E19" s="61">
        <v>290500</v>
      </c>
      <c r="F19" s="62">
        <v>403700</v>
      </c>
      <c r="H19" s="3"/>
    </row>
    <row r="20" spans="2:8" x14ac:dyDescent="0.35">
      <c r="B20" s="38">
        <f t="shared" si="1"/>
        <v>2030</v>
      </c>
      <c r="C20" s="60">
        <v>150000</v>
      </c>
      <c r="D20" s="61">
        <f t="shared" si="2"/>
        <v>113200</v>
      </c>
      <c r="E20" s="61">
        <v>290500</v>
      </c>
      <c r="F20" s="62">
        <v>403700</v>
      </c>
      <c r="H20" s="3"/>
    </row>
    <row r="21" spans="2:8" x14ac:dyDescent="0.35">
      <c r="B21" s="38">
        <f t="shared" si="1"/>
        <v>2031</v>
      </c>
      <c r="C21" s="60">
        <v>150000</v>
      </c>
      <c r="D21" s="61">
        <f t="shared" si="2"/>
        <v>113200</v>
      </c>
      <c r="E21" s="61">
        <v>290500</v>
      </c>
      <c r="F21" s="62">
        <v>403700</v>
      </c>
      <c r="H21" s="3"/>
    </row>
    <row r="22" spans="2:8" x14ac:dyDescent="0.35">
      <c r="B22" s="38">
        <f t="shared" si="1"/>
        <v>2032</v>
      </c>
      <c r="C22" s="60">
        <v>150000</v>
      </c>
      <c r="D22" s="61">
        <f t="shared" si="2"/>
        <v>113200</v>
      </c>
      <c r="E22" s="61">
        <v>290500</v>
      </c>
      <c r="F22" s="62">
        <v>403700</v>
      </c>
      <c r="H22" s="3"/>
    </row>
    <row r="23" spans="2:8" x14ac:dyDescent="0.35">
      <c r="B23" s="38">
        <f t="shared" si="1"/>
        <v>2033</v>
      </c>
      <c r="C23" s="60">
        <v>150000</v>
      </c>
      <c r="D23" s="61">
        <f t="shared" si="2"/>
        <v>113200</v>
      </c>
      <c r="E23" s="61">
        <v>290500</v>
      </c>
      <c r="F23" s="62">
        <v>403700</v>
      </c>
      <c r="H23" s="3"/>
    </row>
    <row r="24" spans="2:8" x14ac:dyDescent="0.35">
      <c r="B24" s="38">
        <f t="shared" si="1"/>
        <v>2034</v>
      </c>
      <c r="C24" s="60">
        <v>150000</v>
      </c>
      <c r="D24" s="61">
        <f t="shared" si="2"/>
        <v>113200</v>
      </c>
      <c r="E24" s="61">
        <v>290500</v>
      </c>
      <c r="F24" s="62">
        <v>403700</v>
      </c>
      <c r="H24" s="3"/>
    </row>
    <row r="25" spans="2:8" x14ac:dyDescent="0.35">
      <c r="B25" s="38">
        <f t="shared" si="1"/>
        <v>2035</v>
      </c>
      <c r="C25" s="60">
        <v>150000</v>
      </c>
      <c r="D25" s="61">
        <f t="shared" si="2"/>
        <v>113200</v>
      </c>
      <c r="E25" s="61">
        <v>290500</v>
      </c>
      <c r="F25" s="62">
        <v>403700</v>
      </c>
      <c r="H25" s="3"/>
    </row>
    <row r="26" spans="2:8" x14ac:dyDescent="0.35">
      <c r="B26" s="38">
        <f t="shared" si="1"/>
        <v>2036</v>
      </c>
      <c r="C26" s="60">
        <v>150000</v>
      </c>
      <c r="D26" s="61">
        <f t="shared" si="2"/>
        <v>113200</v>
      </c>
      <c r="E26" s="61">
        <v>290500</v>
      </c>
      <c r="F26" s="62">
        <v>403700</v>
      </c>
      <c r="H26" s="3"/>
    </row>
    <row r="27" spans="2:8" x14ac:dyDescent="0.35">
      <c r="B27" s="38">
        <f t="shared" si="1"/>
        <v>2037</v>
      </c>
      <c r="C27" s="60">
        <v>150000</v>
      </c>
      <c r="D27" s="61">
        <f t="shared" si="2"/>
        <v>113200</v>
      </c>
      <c r="E27" s="61">
        <v>290500</v>
      </c>
      <c r="F27" s="62">
        <v>403700</v>
      </c>
      <c r="H27" s="3"/>
    </row>
    <row r="28" spans="2:8" x14ac:dyDescent="0.35">
      <c r="B28" s="38">
        <f t="shared" si="1"/>
        <v>2038</v>
      </c>
      <c r="C28" s="60">
        <v>150000</v>
      </c>
      <c r="D28" s="61">
        <f t="shared" si="2"/>
        <v>113200</v>
      </c>
      <c r="E28" s="61">
        <v>290500</v>
      </c>
      <c r="F28" s="62">
        <v>403700</v>
      </c>
      <c r="H28" s="3"/>
    </row>
    <row r="29" spans="2:8" x14ac:dyDescent="0.35">
      <c r="B29" s="38">
        <f t="shared" si="1"/>
        <v>2039</v>
      </c>
      <c r="C29" s="60">
        <v>150000</v>
      </c>
      <c r="D29" s="61">
        <f t="shared" si="2"/>
        <v>113200</v>
      </c>
      <c r="E29" s="61">
        <v>290500</v>
      </c>
      <c r="F29" s="62">
        <v>403700</v>
      </c>
      <c r="H29" s="3"/>
    </row>
    <row r="30" spans="2:8" x14ac:dyDescent="0.35">
      <c r="B30" s="38">
        <f t="shared" si="1"/>
        <v>2040</v>
      </c>
      <c r="C30" s="60">
        <v>150000</v>
      </c>
      <c r="D30" s="61">
        <f t="shared" si="2"/>
        <v>113200</v>
      </c>
      <c r="E30" s="61">
        <v>290500</v>
      </c>
      <c r="F30" s="62">
        <v>403700</v>
      </c>
      <c r="H30" s="3"/>
    </row>
    <row r="31" spans="2:8" x14ac:dyDescent="0.35">
      <c r="B31" s="38">
        <f t="shared" si="1"/>
        <v>2041</v>
      </c>
      <c r="C31" s="60">
        <v>150000</v>
      </c>
      <c r="D31" s="61">
        <f t="shared" si="2"/>
        <v>113200</v>
      </c>
      <c r="E31" s="61">
        <v>290500</v>
      </c>
      <c r="F31" s="62">
        <v>403700</v>
      </c>
      <c r="H31" s="3"/>
    </row>
    <row r="32" spans="2:8" x14ac:dyDescent="0.35">
      <c r="B32" s="38">
        <f t="shared" si="1"/>
        <v>2042</v>
      </c>
      <c r="C32" s="60">
        <v>150000</v>
      </c>
      <c r="D32" s="61">
        <f t="shared" si="2"/>
        <v>113200</v>
      </c>
      <c r="E32" s="61">
        <v>290500</v>
      </c>
      <c r="F32" s="62">
        <v>403700</v>
      </c>
      <c r="H32" s="3"/>
    </row>
    <row r="33" spans="2:8" x14ac:dyDescent="0.35">
      <c r="B33" s="38">
        <f t="shared" si="1"/>
        <v>2043</v>
      </c>
      <c r="C33" s="60">
        <v>150000</v>
      </c>
      <c r="D33" s="61">
        <f t="shared" si="2"/>
        <v>113200</v>
      </c>
      <c r="E33" s="61">
        <v>290500</v>
      </c>
      <c r="F33" s="62">
        <v>403700</v>
      </c>
      <c r="H33" s="3"/>
    </row>
    <row r="34" spans="2:8" x14ac:dyDescent="0.35">
      <c r="B34" s="38">
        <f t="shared" si="1"/>
        <v>2044</v>
      </c>
      <c r="C34" s="60">
        <v>150000</v>
      </c>
      <c r="D34" s="61">
        <f t="shared" si="2"/>
        <v>113200</v>
      </c>
      <c r="E34" s="61">
        <v>290500</v>
      </c>
      <c r="F34" s="62">
        <v>403700</v>
      </c>
      <c r="H34" s="3"/>
    </row>
    <row r="35" spans="2:8" x14ac:dyDescent="0.35">
      <c r="B35" s="38">
        <f t="shared" si="1"/>
        <v>2045</v>
      </c>
      <c r="C35" s="60">
        <v>150000</v>
      </c>
      <c r="D35" s="61">
        <f t="shared" si="2"/>
        <v>113200</v>
      </c>
      <c r="E35" s="61">
        <v>290500</v>
      </c>
      <c r="F35" s="62">
        <v>403700</v>
      </c>
      <c r="H35" s="3"/>
    </row>
    <row r="36" spans="2:8" x14ac:dyDescent="0.35">
      <c r="B36" s="38">
        <f t="shared" si="1"/>
        <v>2046</v>
      </c>
      <c r="C36" s="60">
        <v>150000</v>
      </c>
      <c r="D36" s="61">
        <f t="shared" si="2"/>
        <v>113200</v>
      </c>
      <c r="E36" s="61">
        <v>290500</v>
      </c>
      <c r="F36" s="62">
        <v>403700</v>
      </c>
      <c r="H36" s="3"/>
    </row>
    <row r="37" spans="2:8" x14ac:dyDescent="0.35">
      <c r="B37" s="38">
        <f t="shared" si="1"/>
        <v>2047</v>
      </c>
      <c r="C37" s="60">
        <v>150000</v>
      </c>
      <c r="D37" s="61">
        <f t="shared" si="2"/>
        <v>113200</v>
      </c>
      <c r="E37" s="61">
        <v>290500</v>
      </c>
      <c r="F37" s="62">
        <v>403700</v>
      </c>
      <c r="H37" s="3"/>
    </row>
    <row r="38" spans="2:8" x14ac:dyDescent="0.35">
      <c r="B38" s="38">
        <f t="shared" si="1"/>
        <v>2048</v>
      </c>
      <c r="C38" s="60">
        <v>150000</v>
      </c>
      <c r="D38" s="61">
        <f t="shared" si="2"/>
        <v>113200</v>
      </c>
      <c r="E38" s="61">
        <v>290500</v>
      </c>
      <c r="F38" s="62">
        <v>403700</v>
      </c>
      <c r="H38" s="3"/>
    </row>
    <row r="39" spans="2:8" x14ac:dyDescent="0.35">
      <c r="B39" s="38">
        <f t="shared" si="1"/>
        <v>2049</v>
      </c>
      <c r="C39" s="60">
        <v>150000</v>
      </c>
      <c r="D39" s="61">
        <f t="shared" si="2"/>
        <v>113200</v>
      </c>
      <c r="E39" s="61">
        <v>290500</v>
      </c>
      <c r="F39" s="62">
        <v>403700</v>
      </c>
      <c r="H39" s="3"/>
    </row>
    <row r="40" spans="2:8" x14ac:dyDescent="0.35">
      <c r="B40" s="38">
        <f t="shared" si="1"/>
        <v>2050</v>
      </c>
      <c r="C40" s="60">
        <v>150000</v>
      </c>
      <c r="D40" s="61">
        <f t="shared" si="2"/>
        <v>113200</v>
      </c>
      <c r="E40" s="61">
        <v>290500</v>
      </c>
      <c r="F40" s="62">
        <v>403700</v>
      </c>
      <c r="H40" s="3"/>
    </row>
    <row r="41" spans="2:8" x14ac:dyDescent="0.35">
      <c r="B41" s="38">
        <f t="shared" si="1"/>
        <v>2051</v>
      </c>
      <c r="C41" s="60">
        <v>150000</v>
      </c>
      <c r="D41" s="61">
        <f t="shared" si="2"/>
        <v>113200</v>
      </c>
      <c r="E41" s="61">
        <v>290500</v>
      </c>
      <c r="F41" s="62">
        <v>403700</v>
      </c>
      <c r="H41" s="3"/>
    </row>
    <row r="42" spans="2:8" x14ac:dyDescent="0.35">
      <c r="B42" s="38">
        <f t="shared" si="1"/>
        <v>2052</v>
      </c>
      <c r="C42" s="60">
        <v>150000</v>
      </c>
      <c r="D42" s="61">
        <f t="shared" si="2"/>
        <v>113200</v>
      </c>
      <c r="E42" s="61">
        <v>290500</v>
      </c>
      <c r="F42" s="62">
        <v>403700</v>
      </c>
      <c r="H42" s="3"/>
    </row>
    <row r="43" spans="2:8" x14ac:dyDescent="0.35">
      <c r="B43" s="38">
        <f t="shared" si="1"/>
        <v>2053</v>
      </c>
      <c r="C43" s="60">
        <v>150000</v>
      </c>
      <c r="D43" s="61">
        <f t="shared" si="2"/>
        <v>113200</v>
      </c>
      <c r="E43" s="61">
        <v>290500</v>
      </c>
      <c r="F43" s="62">
        <v>403700</v>
      </c>
      <c r="H43" s="3"/>
    </row>
    <row r="44" spans="2:8" x14ac:dyDescent="0.35">
      <c r="B44" s="38">
        <f t="shared" si="1"/>
        <v>2054</v>
      </c>
      <c r="C44" s="60">
        <v>150000</v>
      </c>
      <c r="D44" s="61">
        <f t="shared" si="2"/>
        <v>113200</v>
      </c>
      <c r="E44" s="61">
        <v>290500</v>
      </c>
      <c r="F44" s="62">
        <v>403700</v>
      </c>
      <c r="H44" s="3"/>
    </row>
    <row r="45" spans="2:8" x14ac:dyDescent="0.35">
      <c r="B45" s="38">
        <f t="shared" si="1"/>
        <v>2055</v>
      </c>
      <c r="C45" s="60">
        <v>150000</v>
      </c>
      <c r="D45" s="61">
        <f t="shared" si="2"/>
        <v>113200</v>
      </c>
      <c r="E45" s="61">
        <v>290500</v>
      </c>
      <c r="F45" s="62">
        <v>403700</v>
      </c>
      <c r="H45" s="3"/>
    </row>
    <row r="46" spans="2:8" x14ac:dyDescent="0.35">
      <c r="B46" s="38">
        <f t="shared" si="1"/>
        <v>2056</v>
      </c>
      <c r="C46" s="60">
        <v>150000</v>
      </c>
      <c r="D46" s="61">
        <f t="shared" si="2"/>
        <v>113200</v>
      </c>
      <c r="E46" s="61">
        <v>290500</v>
      </c>
      <c r="F46" s="62">
        <v>403700</v>
      </c>
    </row>
    <row r="47" spans="2:8" x14ac:dyDescent="0.35">
      <c r="B47" s="38">
        <f t="shared" si="1"/>
        <v>2057</v>
      </c>
      <c r="C47" s="60">
        <v>150000</v>
      </c>
      <c r="D47" s="61">
        <f t="shared" si="2"/>
        <v>113200</v>
      </c>
      <c r="E47" s="61">
        <v>290500</v>
      </c>
      <c r="F47" s="62">
        <v>403700</v>
      </c>
    </row>
    <row r="48" spans="2:8" x14ac:dyDescent="0.35">
      <c r="B48" s="38">
        <f t="shared" si="1"/>
        <v>2058</v>
      </c>
      <c r="C48" s="60">
        <v>150000</v>
      </c>
      <c r="D48" s="61">
        <f t="shared" si="2"/>
        <v>113200</v>
      </c>
      <c r="E48" s="61">
        <v>290500</v>
      </c>
      <c r="F48" s="62">
        <v>403700</v>
      </c>
    </row>
    <row r="49" spans="2:6" x14ac:dyDescent="0.35">
      <c r="B49" s="38">
        <f t="shared" si="1"/>
        <v>2059</v>
      </c>
      <c r="C49" s="60">
        <v>150000</v>
      </c>
      <c r="D49" s="61">
        <f t="shared" si="2"/>
        <v>113200</v>
      </c>
      <c r="E49" s="61">
        <v>290500</v>
      </c>
      <c r="F49" s="62">
        <v>403700</v>
      </c>
    </row>
    <row r="50" spans="2:6" x14ac:dyDescent="0.35">
      <c r="B50" s="38">
        <f t="shared" si="1"/>
        <v>2060</v>
      </c>
      <c r="C50" s="60">
        <v>150000</v>
      </c>
      <c r="D50" s="61">
        <f t="shared" si="2"/>
        <v>113200</v>
      </c>
      <c r="E50" s="61">
        <v>290500</v>
      </c>
      <c r="F50" s="62">
        <v>403700</v>
      </c>
    </row>
    <row r="51" spans="2:6" x14ac:dyDescent="0.35">
      <c r="B51" s="38">
        <f t="shared" si="1"/>
        <v>2061</v>
      </c>
      <c r="C51" s="60">
        <v>150000</v>
      </c>
      <c r="D51" s="61">
        <f t="shared" si="2"/>
        <v>113200</v>
      </c>
      <c r="E51" s="61">
        <v>290500</v>
      </c>
      <c r="F51" s="62">
        <v>403700</v>
      </c>
    </row>
    <row r="52" spans="2:6" x14ac:dyDescent="0.35">
      <c r="B52" s="38">
        <f t="shared" si="1"/>
        <v>2062</v>
      </c>
      <c r="C52" s="60">
        <v>150000</v>
      </c>
      <c r="D52" s="61">
        <f t="shared" si="2"/>
        <v>113200</v>
      </c>
      <c r="E52" s="61">
        <v>290500</v>
      </c>
      <c r="F52" s="62">
        <v>403700</v>
      </c>
    </row>
    <row r="53" spans="2:6" x14ac:dyDescent="0.35">
      <c r="B53" s="38">
        <f t="shared" si="1"/>
        <v>2063</v>
      </c>
      <c r="C53" s="60">
        <v>150000</v>
      </c>
      <c r="D53" s="61">
        <f t="shared" si="2"/>
        <v>113200</v>
      </c>
      <c r="E53" s="61">
        <v>290500</v>
      </c>
      <c r="F53" s="62">
        <v>403700</v>
      </c>
    </row>
    <row r="54" spans="2:6" x14ac:dyDescent="0.35">
      <c r="B54" s="38">
        <f t="shared" si="1"/>
        <v>2064</v>
      </c>
      <c r="C54" s="60">
        <v>150000</v>
      </c>
      <c r="D54" s="61">
        <f t="shared" si="2"/>
        <v>113200</v>
      </c>
      <c r="E54" s="61">
        <v>290500</v>
      </c>
      <c r="F54" s="62">
        <v>403700</v>
      </c>
    </row>
    <row r="55" spans="2:6" x14ac:dyDescent="0.35">
      <c r="B55" s="38">
        <f t="shared" si="1"/>
        <v>2065</v>
      </c>
      <c r="C55" s="60">
        <v>150000</v>
      </c>
      <c r="D55" s="61">
        <f t="shared" si="2"/>
        <v>113200</v>
      </c>
      <c r="E55" s="61">
        <v>290500</v>
      </c>
      <c r="F55" s="62">
        <v>403700</v>
      </c>
    </row>
    <row r="56" spans="2:6" x14ac:dyDescent="0.35">
      <c r="B56" s="38">
        <f t="shared" si="1"/>
        <v>2066</v>
      </c>
      <c r="C56" s="60">
        <v>150000</v>
      </c>
      <c r="D56" s="61">
        <f t="shared" si="2"/>
        <v>113200</v>
      </c>
      <c r="E56" s="61">
        <v>290500</v>
      </c>
      <c r="F56" s="62">
        <v>403700</v>
      </c>
    </row>
    <row r="57" spans="2:6" x14ac:dyDescent="0.35">
      <c r="B57" s="38">
        <f t="shared" si="1"/>
        <v>2067</v>
      </c>
      <c r="C57" s="60">
        <v>150000</v>
      </c>
      <c r="D57" s="61">
        <f t="shared" si="2"/>
        <v>113200</v>
      </c>
      <c r="E57" s="61">
        <v>290500</v>
      </c>
      <c r="F57" s="62">
        <v>403700</v>
      </c>
    </row>
    <row r="58" spans="2:6" x14ac:dyDescent="0.35">
      <c r="B58" s="38">
        <f t="shared" si="1"/>
        <v>2068</v>
      </c>
      <c r="C58" s="60">
        <v>150000</v>
      </c>
      <c r="D58" s="61">
        <f t="shared" si="2"/>
        <v>113200</v>
      </c>
      <c r="E58" s="61">
        <v>290500</v>
      </c>
      <c r="F58" s="62">
        <v>403700</v>
      </c>
    </row>
    <row r="59" spans="2:6" x14ac:dyDescent="0.35">
      <c r="B59" s="38">
        <f t="shared" si="1"/>
        <v>2069</v>
      </c>
      <c r="C59" s="60">
        <v>150000</v>
      </c>
      <c r="D59" s="61">
        <f t="shared" si="2"/>
        <v>113200</v>
      </c>
      <c r="E59" s="61">
        <v>290500</v>
      </c>
      <c r="F59" s="62">
        <v>403700</v>
      </c>
    </row>
    <row r="60" spans="2:6" ht="15" thickBot="1" x14ac:dyDescent="0.4">
      <c r="B60" s="39">
        <f t="shared" si="1"/>
        <v>2070</v>
      </c>
      <c r="C60" s="63">
        <v>150000</v>
      </c>
      <c r="D60" s="64">
        <f t="shared" si="2"/>
        <v>113200</v>
      </c>
      <c r="E60" s="64">
        <v>290500</v>
      </c>
      <c r="F60" s="65">
        <v>403700</v>
      </c>
    </row>
  </sheetData>
  <pageMargins left="0.7" right="0.7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G56"/>
  <sheetViews>
    <sheetView workbookViewId="0">
      <selection activeCell="E17" sqref="E17"/>
    </sheetView>
  </sheetViews>
  <sheetFormatPr baseColWidth="10" defaultColWidth="10.81640625" defaultRowHeight="14.5" x14ac:dyDescent="0.35"/>
  <cols>
    <col min="1" max="1" width="2.453125" style="2" customWidth="1"/>
    <col min="2" max="2" width="7.7265625" style="2" customWidth="1"/>
    <col min="3" max="5" width="17.1796875" style="2" customWidth="1"/>
    <col min="6" max="16384" width="10.81640625" style="2"/>
  </cols>
  <sheetData>
    <row r="1" spans="2:7" ht="28.5" x14ac:dyDescent="0.65">
      <c r="B1" s="20" t="s">
        <v>42</v>
      </c>
    </row>
    <row r="3" spans="2:7" ht="15" thickBot="1" x14ac:dyDescent="0.4">
      <c r="B3" s="66" t="s">
        <v>8</v>
      </c>
      <c r="C3" s="66"/>
      <c r="D3" s="66"/>
      <c r="E3" s="66"/>
    </row>
    <row r="4" spans="2:7" s="1" customFormat="1" ht="35.25" customHeight="1" thickBot="1" x14ac:dyDescent="0.4">
      <c r="B4" s="36" t="s">
        <v>3</v>
      </c>
      <c r="C4" s="32" t="s">
        <v>36</v>
      </c>
      <c r="D4" s="18" t="s">
        <v>40</v>
      </c>
      <c r="E4" s="19" t="s">
        <v>41</v>
      </c>
    </row>
    <row r="5" spans="2:7" x14ac:dyDescent="0.35">
      <c r="B5" s="37">
        <v>2019</v>
      </c>
      <c r="C5" s="33"/>
      <c r="D5" s="26"/>
      <c r="E5" s="27"/>
      <c r="G5" s="3"/>
    </row>
    <row r="6" spans="2:7" x14ac:dyDescent="0.35">
      <c r="B6" s="38">
        <v>2020</v>
      </c>
      <c r="C6" s="60">
        <f>'Chô_5%'!AG6*1000</f>
        <v>2016940</v>
      </c>
      <c r="D6" s="61">
        <v>96700</v>
      </c>
      <c r="E6" s="62">
        <f t="shared" ref="E6" si="0">C6-D6</f>
        <v>1920240</v>
      </c>
      <c r="G6" s="3"/>
    </row>
    <row r="7" spans="2:7" x14ac:dyDescent="0.35">
      <c r="B7" s="38">
        <f t="shared" ref="B7:B56" si="1">B6+1</f>
        <v>2021</v>
      </c>
      <c r="C7" s="60">
        <f>'Chô_5%'!AG7*1000</f>
        <v>2006480</v>
      </c>
      <c r="D7" s="61">
        <v>86200</v>
      </c>
      <c r="E7" s="62">
        <f t="shared" ref="E7:E56" si="2">C7-D7</f>
        <v>1920280</v>
      </c>
      <c r="G7" s="3"/>
    </row>
    <row r="8" spans="2:7" x14ac:dyDescent="0.35">
      <c r="B8" s="38">
        <f t="shared" si="1"/>
        <v>2022</v>
      </c>
      <c r="C8" s="60">
        <f>'Chô_5%'!AG8*1000</f>
        <v>1993380</v>
      </c>
      <c r="D8" s="61">
        <v>73200</v>
      </c>
      <c r="E8" s="62">
        <f t="shared" si="2"/>
        <v>1920180</v>
      </c>
      <c r="G8" s="3"/>
    </row>
    <row r="9" spans="2:7" x14ac:dyDescent="0.35">
      <c r="B9" s="38">
        <f t="shared" si="1"/>
        <v>2023</v>
      </c>
      <c r="C9" s="60">
        <f>'Chô_5%'!AG9*1000</f>
        <v>2011840</v>
      </c>
      <c r="D9" s="61">
        <v>67480</v>
      </c>
      <c r="E9" s="62">
        <f t="shared" si="2"/>
        <v>1944360</v>
      </c>
      <c r="G9" s="3"/>
    </row>
    <row r="10" spans="2:7" x14ac:dyDescent="0.35">
      <c r="B10" s="38">
        <f t="shared" si="1"/>
        <v>2024</v>
      </c>
      <c r="C10" s="60">
        <f>'Chô_5%'!AG10*1000</f>
        <v>1970820</v>
      </c>
      <c r="D10" s="61">
        <v>58200</v>
      </c>
      <c r="E10" s="62">
        <f t="shared" si="2"/>
        <v>1912620</v>
      </c>
      <c r="G10" s="3"/>
    </row>
    <row r="11" spans="2:7" x14ac:dyDescent="0.35">
      <c r="B11" s="38">
        <f t="shared" si="1"/>
        <v>2025</v>
      </c>
      <c r="C11" s="60">
        <f>'Chô_5%'!AG11*1000</f>
        <v>1953239.9999999998</v>
      </c>
      <c r="D11" s="61">
        <v>51520</v>
      </c>
      <c r="E11" s="62">
        <f t="shared" si="2"/>
        <v>1901719.9999999998</v>
      </c>
      <c r="G11" s="3"/>
    </row>
    <row r="12" spans="2:7" x14ac:dyDescent="0.35">
      <c r="B12" s="38">
        <f t="shared" si="1"/>
        <v>2026</v>
      </c>
      <c r="C12" s="60">
        <f>'Chô_5%'!AG12*1000</f>
        <v>1946960</v>
      </c>
      <c r="D12" s="61">
        <v>45240</v>
      </c>
      <c r="E12" s="62">
        <f t="shared" si="2"/>
        <v>1901720</v>
      </c>
      <c r="G12" s="3"/>
    </row>
    <row r="13" spans="2:7" x14ac:dyDescent="0.35">
      <c r="B13" s="38">
        <f t="shared" si="1"/>
        <v>2027</v>
      </c>
      <c r="C13" s="60">
        <f>'Chô_5%'!AG13*1000</f>
        <v>1940960</v>
      </c>
      <c r="D13" s="61">
        <v>39240</v>
      </c>
      <c r="E13" s="62">
        <f t="shared" si="2"/>
        <v>1901720</v>
      </c>
      <c r="G13" s="3"/>
    </row>
    <row r="14" spans="2:7" x14ac:dyDescent="0.35">
      <c r="B14" s="38">
        <f t="shared" si="1"/>
        <v>2028</v>
      </c>
      <c r="C14" s="60">
        <f>'Chô_5%'!AG14*1000</f>
        <v>1936480</v>
      </c>
      <c r="D14" s="61">
        <v>34760</v>
      </c>
      <c r="E14" s="62">
        <f t="shared" si="2"/>
        <v>1901720</v>
      </c>
      <c r="G14" s="3"/>
    </row>
    <row r="15" spans="2:7" x14ac:dyDescent="0.35">
      <c r="B15" s="38">
        <f t="shared" si="1"/>
        <v>2029</v>
      </c>
      <c r="C15" s="60">
        <f>'Chô_5%'!AG15*1000</f>
        <v>1932120</v>
      </c>
      <c r="D15" s="61">
        <v>30400</v>
      </c>
      <c r="E15" s="62">
        <f t="shared" si="2"/>
        <v>1901720</v>
      </c>
      <c r="G15" s="3"/>
    </row>
    <row r="16" spans="2:7" x14ac:dyDescent="0.35">
      <c r="B16" s="38">
        <f t="shared" si="1"/>
        <v>2030</v>
      </c>
      <c r="C16" s="60">
        <f>'Chô_5%'!AG16*1000</f>
        <v>1927860.0000000002</v>
      </c>
      <c r="D16" s="61">
        <v>26140</v>
      </c>
      <c r="E16" s="62">
        <f t="shared" si="2"/>
        <v>1901720.0000000002</v>
      </c>
      <c r="G16" s="3"/>
    </row>
    <row r="17" spans="2:7" x14ac:dyDescent="0.35">
      <c r="B17" s="38">
        <f t="shared" si="1"/>
        <v>2031</v>
      </c>
      <c r="C17" s="60">
        <f>'Chô_5%'!AG17*1000</f>
        <v>1924000</v>
      </c>
      <c r="D17" s="61">
        <v>22280</v>
      </c>
      <c r="E17" s="62">
        <f t="shared" si="2"/>
        <v>1901720</v>
      </c>
      <c r="G17" s="3"/>
    </row>
    <row r="18" spans="2:7" x14ac:dyDescent="0.35">
      <c r="B18" s="38">
        <f t="shared" si="1"/>
        <v>2032</v>
      </c>
      <c r="C18" s="60">
        <f>'Chô_5%'!AG18*1000</f>
        <v>1919960</v>
      </c>
      <c r="D18" s="61">
        <v>18240</v>
      </c>
      <c r="E18" s="62">
        <f t="shared" si="2"/>
        <v>1901720</v>
      </c>
      <c r="G18" s="3"/>
    </row>
    <row r="19" spans="2:7" x14ac:dyDescent="0.35">
      <c r="B19" s="38">
        <f t="shared" si="1"/>
        <v>2033</v>
      </c>
      <c r="C19" s="60">
        <f>'Chô_5%'!AG19*1000</f>
        <v>1916480</v>
      </c>
      <c r="D19" s="61">
        <v>14760</v>
      </c>
      <c r="E19" s="62">
        <f t="shared" si="2"/>
        <v>1901720</v>
      </c>
      <c r="G19" s="3"/>
    </row>
    <row r="20" spans="2:7" x14ac:dyDescent="0.35">
      <c r="B20" s="38">
        <f t="shared" si="1"/>
        <v>2034</v>
      </c>
      <c r="C20" s="60">
        <f>'Chô_5%'!AG20*1000</f>
        <v>1913259.9999999998</v>
      </c>
      <c r="D20" s="61">
        <v>11540</v>
      </c>
      <c r="E20" s="62">
        <f t="shared" si="2"/>
        <v>1901719.9999999998</v>
      </c>
      <c r="G20" s="3"/>
    </row>
    <row r="21" spans="2:7" x14ac:dyDescent="0.35">
      <c r="B21" s="38">
        <f t="shared" si="1"/>
        <v>2035</v>
      </c>
      <c r="C21" s="60">
        <f>'Chô_5%'!AG21*1000</f>
        <v>1910759.9999999998</v>
      </c>
      <c r="D21" s="61">
        <v>9040</v>
      </c>
      <c r="E21" s="62">
        <f t="shared" si="2"/>
        <v>1901719.9999999998</v>
      </c>
      <c r="G21" s="3"/>
    </row>
    <row r="22" spans="2:7" x14ac:dyDescent="0.35">
      <c r="B22" s="38">
        <f t="shared" si="1"/>
        <v>2036</v>
      </c>
      <c r="C22" s="60">
        <f>'Chô_5%'!AG22*1000</f>
        <v>1909040</v>
      </c>
      <c r="D22" s="61">
        <v>7320</v>
      </c>
      <c r="E22" s="62">
        <f t="shared" si="2"/>
        <v>1901720</v>
      </c>
      <c r="G22" s="3"/>
    </row>
    <row r="23" spans="2:7" x14ac:dyDescent="0.35">
      <c r="B23" s="38">
        <f t="shared" si="1"/>
        <v>2037</v>
      </c>
      <c r="C23" s="60">
        <f>'Chô_5%'!AG23*1000</f>
        <v>1907279.9999999998</v>
      </c>
      <c r="D23" s="61">
        <v>5560</v>
      </c>
      <c r="E23" s="62">
        <f t="shared" si="2"/>
        <v>1901719.9999999998</v>
      </c>
      <c r="G23" s="3"/>
    </row>
    <row r="24" spans="2:7" x14ac:dyDescent="0.35">
      <c r="B24" s="38">
        <f t="shared" si="1"/>
        <v>2038</v>
      </c>
      <c r="C24" s="60">
        <f>'Chô_5%'!AG24*1000</f>
        <v>1905900</v>
      </c>
      <c r="D24" s="61">
        <v>4180</v>
      </c>
      <c r="E24" s="62">
        <f t="shared" si="2"/>
        <v>1901720</v>
      </c>
      <c r="G24" s="3"/>
    </row>
    <row r="25" spans="2:7" x14ac:dyDescent="0.35">
      <c r="B25" s="38">
        <f t="shared" si="1"/>
        <v>2039</v>
      </c>
      <c r="C25" s="60">
        <f>'Chô_5%'!AG25*1000</f>
        <v>1904819.9999999998</v>
      </c>
      <c r="D25" s="61">
        <v>3100</v>
      </c>
      <c r="E25" s="62">
        <f t="shared" si="2"/>
        <v>1901719.9999999998</v>
      </c>
      <c r="G25" s="3"/>
    </row>
    <row r="26" spans="2:7" x14ac:dyDescent="0.35">
      <c r="B26" s="38">
        <f t="shared" si="1"/>
        <v>2040</v>
      </c>
      <c r="C26" s="60">
        <f>'Chô_5%'!AG26*1000</f>
        <v>1903859.9999999998</v>
      </c>
      <c r="D26" s="61">
        <v>2140</v>
      </c>
      <c r="E26" s="62">
        <f t="shared" si="2"/>
        <v>1901719.9999999998</v>
      </c>
      <c r="G26" s="3"/>
    </row>
    <row r="27" spans="2:7" x14ac:dyDescent="0.35">
      <c r="B27" s="38">
        <f t="shared" si="1"/>
        <v>2041</v>
      </c>
      <c r="C27" s="60">
        <f>'Chô_5%'!AG27*1000</f>
        <v>1903199.9999999998</v>
      </c>
      <c r="D27" s="61">
        <v>1480</v>
      </c>
      <c r="E27" s="62">
        <f t="shared" si="2"/>
        <v>1901719.9999999998</v>
      </c>
      <c r="G27" s="3"/>
    </row>
    <row r="28" spans="2:7" x14ac:dyDescent="0.35">
      <c r="B28" s="38">
        <f t="shared" si="1"/>
        <v>2042</v>
      </c>
      <c r="C28" s="60">
        <f>'Chô_5%'!AG28*1000</f>
        <v>1902699.9999999998</v>
      </c>
      <c r="D28" s="61">
        <v>980</v>
      </c>
      <c r="E28" s="62">
        <f t="shared" si="2"/>
        <v>1901719.9999999998</v>
      </c>
      <c r="G28" s="3"/>
    </row>
    <row r="29" spans="2:7" x14ac:dyDescent="0.35">
      <c r="B29" s="38">
        <f t="shared" si="1"/>
        <v>2043</v>
      </c>
      <c r="C29" s="60">
        <f>'Chô_5%'!AG29*1000</f>
        <v>1900668.4519999998</v>
      </c>
      <c r="D29" s="61">
        <v>660</v>
      </c>
      <c r="E29" s="62">
        <f t="shared" si="2"/>
        <v>1900008.4519999998</v>
      </c>
      <c r="G29" s="3"/>
    </row>
    <row r="30" spans="2:7" x14ac:dyDescent="0.35">
      <c r="B30" s="38">
        <f t="shared" si="1"/>
        <v>2044</v>
      </c>
      <c r="C30" s="60">
        <f>'Chô_5%'!AG30*1000</f>
        <v>1897898.4410124</v>
      </c>
      <c r="D30" s="61">
        <v>360</v>
      </c>
      <c r="E30" s="62">
        <f t="shared" si="2"/>
        <v>1897538.4410124</v>
      </c>
      <c r="G30" s="3"/>
    </row>
    <row r="31" spans="2:7" x14ac:dyDescent="0.35">
      <c r="B31" s="38">
        <f t="shared" si="1"/>
        <v>2045</v>
      </c>
      <c r="C31" s="60">
        <f>'Chô_5%'!AG31*1000</f>
        <v>1894512.6256626789</v>
      </c>
      <c r="D31" s="61">
        <v>200</v>
      </c>
      <c r="E31" s="62">
        <f t="shared" si="2"/>
        <v>1894312.6256626789</v>
      </c>
      <c r="G31" s="3"/>
    </row>
    <row r="32" spans="2:7" x14ac:dyDescent="0.35">
      <c r="B32" s="38">
        <f t="shared" si="1"/>
        <v>2046</v>
      </c>
      <c r="C32" s="60">
        <f>'Chô_5%'!AG32*1000</f>
        <v>1889337.9815733894</v>
      </c>
      <c r="D32" s="61">
        <v>140</v>
      </c>
      <c r="E32" s="62">
        <f t="shared" si="2"/>
        <v>1889197.9815733894</v>
      </c>
      <c r="G32" s="3"/>
    </row>
    <row r="33" spans="2:7" x14ac:dyDescent="0.35">
      <c r="B33" s="38">
        <f t="shared" si="1"/>
        <v>2047</v>
      </c>
      <c r="C33" s="60">
        <f>'Chô_5%'!AG33*1000</f>
        <v>1884028.227224984</v>
      </c>
      <c r="D33" s="61">
        <v>120</v>
      </c>
      <c r="E33" s="62">
        <f t="shared" si="2"/>
        <v>1883908.227224984</v>
      </c>
      <c r="G33" s="3"/>
    </row>
    <row r="34" spans="2:7" x14ac:dyDescent="0.35">
      <c r="B34" s="38">
        <f t="shared" si="1"/>
        <v>2048</v>
      </c>
      <c r="C34" s="60">
        <f>'Chô_5%'!AG34*1000</f>
        <v>1877999.7208978639</v>
      </c>
      <c r="D34" s="61">
        <v>120</v>
      </c>
      <c r="E34" s="62">
        <f t="shared" si="2"/>
        <v>1877879.7208978639</v>
      </c>
      <c r="G34" s="3"/>
    </row>
    <row r="35" spans="2:7" x14ac:dyDescent="0.35">
      <c r="B35" s="38">
        <f t="shared" si="1"/>
        <v>2049</v>
      </c>
      <c r="C35" s="60">
        <f>'Chô_5%'!AG35*1000</f>
        <v>1871990.5057909908</v>
      </c>
      <c r="D35" s="61">
        <v>120</v>
      </c>
      <c r="E35" s="62">
        <f t="shared" si="2"/>
        <v>1871870.5057909908</v>
      </c>
      <c r="G35" s="3"/>
    </row>
    <row r="36" spans="2:7" x14ac:dyDescent="0.35">
      <c r="B36" s="38">
        <f t="shared" si="1"/>
        <v>2050</v>
      </c>
      <c r="C36" s="60">
        <f>'Chô_5%'!AG36*1000</f>
        <v>1864877.3978689848</v>
      </c>
      <c r="D36" s="61">
        <v>120</v>
      </c>
      <c r="E36" s="62">
        <f t="shared" si="2"/>
        <v>1864757.3978689848</v>
      </c>
      <c r="G36" s="3"/>
    </row>
    <row r="37" spans="2:7" x14ac:dyDescent="0.35">
      <c r="B37" s="38">
        <f t="shared" si="1"/>
        <v>2051</v>
      </c>
      <c r="C37" s="60">
        <f>'Chô_5%'!AG37*1000</f>
        <v>1857604.8440172956</v>
      </c>
      <c r="D37" s="61">
        <v>120</v>
      </c>
      <c r="E37" s="62">
        <f t="shared" si="2"/>
        <v>1857484.8440172956</v>
      </c>
      <c r="G37" s="3"/>
    </row>
    <row r="38" spans="2:7" x14ac:dyDescent="0.35">
      <c r="B38" s="38">
        <f t="shared" si="1"/>
        <v>2052</v>
      </c>
      <c r="C38" s="60">
        <f>'Chô_5%'!AG38*1000</f>
        <v>1850340.6531256281</v>
      </c>
      <c r="D38" s="61">
        <v>100</v>
      </c>
      <c r="E38" s="62">
        <f t="shared" si="2"/>
        <v>1850240.6531256281</v>
      </c>
      <c r="G38" s="3"/>
    </row>
    <row r="39" spans="2:7" x14ac:dyDescent="0.35">
      <c r="B39" s="38">
        <f t="shared" si="1"/>
        <v>2053</v>
      </c>
      <c r="C39" s="60">
        <f>'Chô_5%'!AG39*1000</f>
        <v>1842939.6905131256</v>
      </c>
      <c r="D39" s="61">
        <v>100</v>
      </c>
      <c r="E39" s="62">
        <f t="shared" si="2"/>
        <v>1842839.6905131256</v>
      </c>
      <c r="G39" s="3"/>
    </row>
    <row r="40" spans="2:7" x14ac:dyDescent="0.35">
      <c r="B40" s="38">
        <f t="shared" si="1"/>
        <v>2054</v>
      </c>
      <c r="C40" s="60">
        <f>'Chô_5%'!AG40*1000</f>
        <v>1835712.6157201244</v>
      </c>
      <c r="D40" s="61">
        <v>60</v>
      </c>
      <c r="E40" s="62">
        <f t="shared" si="2"/>
        <v>1835652.6157201244</v>
      </c>
      <c r="G40" s="3"/>
    </row>
    <row r="41" spans="2:7" x14ac:dyDescent="0.35">
      <c r="B41" s="38">
        <f t="shared" si="1"/>
        <v>2055</v>
      </c>
      <c r="C41" s="60">
        <f>'Chô_5%'!AG41*1000</f>
        <v>1829044.2663035318</v>
      </c>
      <c r="D41" s="61">
        <v>0</v>
      </c>
      <c r="E41" s="62">
        <f t="shared" si="2"/>
        <v>1829044.2663035318</v>
      </c>
      <c r="G41" s="3"/>
    </row>
    <row r="42" spans="2:7" x14ac:dyDescent="0.35">
      <c r="B42" s="38">
        <f t="shared" si="1"/>
        <v>2056</v>
      </c>
      <c r="C42" s="60">
        <f>'Chô_5%'!AG42*1000</f>
        <v>1821545.1848116873</v>
      </c>
      <c r="D42" s="61">
        <v>0</v>
      </c>
      <c r="E42" s="62">
        <f t="shared" si="2"/>
        <v>1821545.1848116873</v>
      </c>
    </row>
    <row r="43" spans="2:7" x14ac:dyDescent="0.35">
      <c r="B43" s="38">
        <f t="shared" si="1"/>
        <v>2057</v>
      </c>
      <c r="C43" s="60">
        <f>'Chô_5%'!AG43*1000</f>
        <v>1814259.0040724406</v>
      </c>
      <c r="D43" s="61">
        <v>0</v>
      </c>
      <c r="E43" s="62">
        <f t="shared" si="2"/>
        <v>1814259.0040724406</v>
      </c>
    </row>
    <row r="44" spans="2:7" x14ac:dyDescent="0.35">
      <c r="B44" s="38">
        <f t="shared" si="1"/>
        <v>2058</v>
      </c>
      <c r="C44" s="60">
        <f>'Chô_5%'!AG44*1000</f>
        <v>1807001.9680561507</v>
      </c>
      <c r="D44" s="61">
        <v>0</v>
      </c>
      <c r="E44" s="62">
        <f t="shared" si="2"/>
        <v>1807001.9680561507</v>
      </c>
    </row>
    <row r="45" spans="2:7" x14ac:dyDescent="0.35">
      <c r="B45" s="38">
        <f t="shared" si="1"/>
        <v>2059</v>
      </c>
      <c r="C45" s="60">
        <f>'Chô_5%'!AG45*1000</f>
        <v>1799954.6603807316</v>
      </c>
      <c r="D45" s="61">
        <v>0</v>
      </c>
      <c r="E45" s="62">
        <f t="shared" si="2"/>
        <v>1799954.6603807316</v>
      </c>
    </row>
    <row r="46" spans="2:7" x14ac:dyDescent="0.35">
      <c r="B46" s="38">
        <f t="shared" si="1"/>
        <v>2060</v>
      </c>
      <c r="C46" s="60">
        <f>'Chô_5%'!AG46*1000</f>
        <v>1792574.8462731708</v>
      </c>
      <c r="D46" s="61">
        <v>0</v>
      </c>
      <c r="E46" s="62">
        <f t="shared" si="2"/>
        <v>1792574.8462731708</v>
      </c>
    </row>
    <row r="47" spans="2:7" x14ac:dyDescent="0.35">
      <c r="B47" s="38">
        <f t="shared" si="1"/>
        <v>2061</v>
      </c>
      <c r="C47" s="60">
        <f>'Chô_5%'!AG47*1000</f>
        <v>1784866.7744341958</v>
      </c>
      <c r="D47" s="61">
        <v>0</v>
      </c>
      <c r="E47" s="62">
        <f t="shared" si="2"/>
        <v>1784866.7744341958</v>
      </c>
    </row>
    <row r="48" spans="2:7" x14ac:dyDescent="0.35">
      <c r="B48" s="38">
        <f t="shared" si="1"/>
        <v>2062</v>
      </c>
      <c r="C48" s="60">
        <f>'Chô_5%'!AG48*1000</f>
        <v>1777013.3606266854</v>
      </c>
      <c r="D48" s="61">
        <v>0</v>
      </c>
      <c r="E48" s="62">
        <f t="shared" si="2"/>
        <v>1777013.3606266854</v>
      </c>
    </row>
    <row r="49" spans="2:5" x14ac:dyDescent="0.35">
      <c r="B49" s="38">
        <f t="shared" si="1"/>
        <v>2063</v>
      </c>
      <c r="C49" s="60">
        <f>'Chô_5%'!AG49*1000</f>
        <v>1769016.8005038654</v>
      </c>
      <c r="D49" s="61">
        <v>0</v>
      </c>
      <c r="E49" s="62">
        <f t="shared" si="2"/>
        <v>1769016.8005038654</v>
      </c>
    </row>
    <row r="50" spans="2:5" x14ac:dyDescent="0.35">
      <c r="B50" s="38">
        <f t="shared" si="1"/>
        <v>2064</v>
      </c>
      <c r="C50" s="60">
        <f>'Chô_5%'!AG50*1000</f>
        <v>1760702.4215414971</v>
      </c>
      <c r="D50" s="61">
        <v>0</v>
      </c>
      <c r="E50" s="62">
        <f t="shared" si="2"/>
        <v>1760702.4215414971</v>
      </c>
    </row>
    <row r="51" spans="2:5" x14ac:dyDescent="0.35">
      <c r="B51" s="38">
        <f t="shared" si="1"/>
        <v>2065</v>
      </c>
      <c r="C51" s="60">
        <f>'Chô_5%'!AG51*1000</f>
        <v>1751898.9094337898</v>
      </c>
      <c r="D51" s="61">
        <v>0</v>
      </c>
      <c r="E51" s="62">
        <f t="shared" si="2"/>
        <v>1751898.9094337898</v>
      </c>
    </row>
    <row r="52" spans="2:5" x14ac:dyDescent="0.35">
      <c r="B52" s="38">
        <f t="shared" si="1"/>
        <v>2066</v>
      </c>
      <c r="C52" s="60">
        <f>'Chô_5%'!AG52*1000</f>
        <v>1742438.6553228474</v>
      </c>
      <c r="D52" s="61">
        <v>0</v>
      </c>
      <c r="E52" s="62">
        <f t="shared" si="2"/>
        <v>1742438.6553228474</v>
      </c>
    </row>
    <row r="53" spans="2:5" x14ac:dyDescent="0.35">
      <c r="B53" s="38">
        <f t="shared" si="1"/>
        <v>2067</v>
      </c>
      <c r="C53" s="60">
        <f>'Chô_5%'!AG53*1000</f>
        <v>1733377.9743151688</v>
      </c>
      <c r="D53" s="61">
        <v>0</v>
      </c>
      <c r="E53" s="62">
        <f t="shared" si="2"/>
        <v>1733377.9743151688</v>
      </c>
    </row>
    <row r="54" spans="2:5" x14ac:dyDescent="0.35">
      <c r="B54" s="38">
        <f t="shared" si="1"/>
        <v>2068</v>
      </c>
      <c r="C54" s="60">
        <f>'Chô_5%'!AG54*1000</f>
        <v>1724711.0844435929</v>
      </c>
      <c r="D54" s="61">
        <v>0</v>
      </c>
      <c r="E54" s="62">
        <f t="shared" si="2"/>
        <v>1724711.0844435929</v>
      </c>
    </row>
    <row r="55" spans="2:5" x14ac:dyDescent="0.35">
      <c r="B55" s="38">
        <f t="shared" si="1"/>
        <v>2069</v>
      </c>
      <c r="C55" s="60">
        <f>'Chô_5%'!AG55*1000</f>
        <v>1715915.0579129308</v>
      </c>
      <c r="D55" s="61">
        <v>0</v>
      </c>
      <c r="E55" s="62">
        <f t="shared" si="2"/>
        <v>1715915.0579129308</v>
      </c>
    </row>
    <row r="56" spans="2:5" ht="15" thickBot="1" x14ac:dyDescent="0.4">
      <c r="B56" s="39">
        <f t="shared" si="1"/>
        <v>2070</v>
      </c>
      <c r="C56" s="63">
        <f>'Chô_5%'!AG56*1000</f>
        <v>1709051.3976812791</v>
      </c>
      <c r="D56" s="64">
        <v>0</v>
      </c>
      <c r="E56" s="65">
        <f t="shared" si="2"/>
        <v>1709051.3976812791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G56"/>
  <sheetViews>
    <sheetView workbookViewId="0">
      <selection activeCell="C22" sqref="C22"/>
    </sheetView>
  </sheetViews>
  <sheetFormatPr baseColWidth="10" defaultColWidth="10.81640625" defaultRowHeight="14.5" x14ac:dyDescent="0.35"/>
  <cols>
    <col min="1" max="1" width="2.453125" style="2" customWidth="1"/>
    <col min="2" max="2" width="7.7265625" style="2" customWidth="1"/>
    <col min="3" max="3" width="11.81640625" style="2" bestFit="1" customWidth="1"/>
    <col min="4" max="4" width="11.453125" style="2" bestFit="1" customWidth="1"/>
    <col min="5" max="5" width="11.7265625" style="2" bestFit="1" customWidth="1"/>
    <col min="6" max="16384" width="10.81640625" style="2"/>
  </cols>
  <sheetData>
    <row r="1" spans="2:7" ht="28.5" x14ac:dyDescent="0.65">
      <c r="B1" s="20" t="s">
        <v>33</v>
      </c>
    </row>
    <row r="3" spans="2:7" ht="15" thickBot="1" x14ac:dyDescent="0.4">
      <c r="B3" s="66" t="s">
        <v>8</v>
      </c>
      <c r="C3" s="66"/>
      <c r="D3" s="66"/>
      <c r="E3" s="66"/>
    </row>
    <row r="4" spans="2:7" s="1" customFormat="1" ht="21" customHeight="1" thickBot="1" x14ac:dyDescent="0.4">
      <c r="B4" s="36" t="s">
        <v>3</v>
      </c>
      <c r="C4" s="32" t="s">
        <v>34</v>
      </c>
      <c r="D4" s="18" t="s">
        <v>35</v>
      </c>
      <c r="E4" s="19" t="s">
        <v>36</v>
      </c>
    </row>
    <row r="5" spans="2:7" x14ac:dyDescent="0.35">
      <c r="B5" s="37">
        <v>2019</v>
      </c>
      <c r="C5" s="33"/>
      <c r="D5" s="26"/>
      <c r="E5" s="27"/>
      <c r="G5" s="3"/>
    </row>
    <row r="6" spans="2:7" x14ac:dyDescent="0.35">
      <c r="B6" s="38">
        <v>2020</v>
      </c>
      <c r="C6" s="60">
        <v>1403199.4387288699</v>
      </c>
      <c r="D6" s="61">
        <f>E6-C6</f>
        <v>796014.67947848607</v>
      </c>
      <c r="E6" s="62">
        <f>'Chô_5%'!AI6*1000</f>
        <v>2199214.118207356</v>
      </c>
      <c r="G6" s="3"/>
    </row>
    <row r="7" spans="2:7" x14ac:dyDescent="0.35">
      <c r="B7" s="38">
        <f t="shared" ref="B7:B56" si="0">B6+1</f>
        <v>2021</v>
      </c>
      <c r="C7" s="60">
        <v>1393152.9895531167</v>
      </c>
      <c r="D7" s="61">
        <f t="shared" ref="D7:D56" si="1">E7-C7</f>
        <v>796637.77467100648</v>
      </c>
      <c r="E7" s="62">
        <f>'Chô_5%'!AI7*1000</f>
        <v>2189790.7642241232</v>
      </c>
      <c r="G7" s="3"/>
    </row>
    <row r="8" spans="2:7" x14ac:dyDescent="0.35">
      <c r="B8" s="38">
        <f t="shared" si="0"/>
        <v>2022</v>
      </c>
      <c r="C8" s="60">
        <v>1386721.626114696</v>
      </c>
      <c r="D8" s="61">
        <f t="shared" si="1"/>
        <v>801479.48494938924</v>
      </c>
      <c r="E8" s="62">
        <f>'Chô_5%'!AI8*1000</f>
        <v>2188201.1110640853</v>
      </c>
      <c r="G8" s="3"/>
    </row>
    <row r="9" spans="2:7" x14ac:dyDescent="0.35">
      <c r="B9" s="38">
        <f t="shared" si="0"/>
        <v>2023</v>
      </c>
      <c r="C9" s="60">
        <v>1348891.0160999999</v>
      </c>
      <c r="D9" s="61">
        <f t="shared" si="1"/>
        <v>795600.74424000015</v>
      </c>
      <c r="E9" s="62">
        <f>'Chô_5%'!AI9*1000</f>
        <v>2144491.76034</v>
      </c>
      <c r="G9" s="3"/>
    </row>
    <row r="10" spans="2:7" x14ac:dyDescent="0.35">
      <c r="B10" s="38">
        <f t="shared" si="0"/>
        <v>2024</v>
      </c>
      <c r="C10" s="60">
        <v>1346333.5175999999</v>
      </c>
      <c r="D10" s="61">
        <f t="shared" si="1"/>
        <v>805354.99928000011</v>
      </c>
      <c r="E10" s="62">
        <f>'Chô_5%'!AI10*1000</f>
        <v>2151688.51688</v>
      </c>
      <c r="G10" s="3"/>
    </row>
    <row r="11" spans="2:7" x14ac:dyDescent="0.35">
      <c r="B11" s="38">
        <f t="shared" si="0"/>
        <v>2025</v>
      </c>
      <c r="C11" s="60">
        <v>1340577.5555366899</v>
      </c>
      <c r="D11" s="61">
        <f t="shared" si="1"/>
        <v>805241.10960971122</v>
      </c>
      <c r="E11" s="62">
        <f>'Chô_5%'!AI11*1000</f>
        <v>2145818.6651464012</v>
      </c>
      <c r="G11" s="3"/>
    </row>
    <row r="12" spans="2:7" x14ac:dyDescent="0.35">
      <c r="B12" s="38">
        <f t="shared" si="0"/>
        <v>2026</v>
      </c>
      <c r="C12" s="60">
        <v>1340577.5555366799</v>
      </c>
      <c r="D12" s="61">
        <f t="shared" si="1"/>
        <v>805741.10960971704</v>
      </c>
      <c r="E12" s="62">
        <f>'Chô_5%'!AI12*1000</f>
        <v>2146318.665146397</v>
      </c>
      <c r="G12" s="3"/>
    </row>
    <row r="13" spans="2:7" x14ac:dyDescent="0.35">
      <c r="B13" s="38">
        <f t="shared" si="0"/>
        <v>2027</v>
      </c>
      <c r="C13" s="60">
        <v>1340577.5555366799</v>
      </c>
      <c r="D13" s="61">
        <f t="shared" si="1"/>
        <v>806241.10960971192</v>
      </c>
      <c r="E13" s="62">
        <f>'Chô_5%'!AI13*1000</f>
        <v>2146818.6651463918</v>
      </c>
      <c r="G13" s="3"/>
    </row>
    <row r="14" spans="2:7" x14ac:dyDescent="0.35">
      <c r="B14" s="38">
        <f t="shared" si="0"/>
        <v>2028</v>
      </c>
      <c r="C14" s="60">
        <v>1340577.5555366799</v>
      </c>
      <c r="D14" s="61">
        <f t="shared" si="1"/>
        <v>806241.10960971192</v>
      </c>
      <c r="E14" s="62">
        <f>'Chô_5%'!AI14*1000</f>
        <v>2146818.6651463918</v>
      </c>
      <c r="G14" s="3"/>
    </row>
    <row r="15" spans="2:7" x14ac:dyDescent="0.35">
      <c r="B15" s="38">
        <f t="shared" si="0"/>
        <v>2029</v>
      </c>
      <c r="C15" s="60">
        <v>1340577.5555366799</v>
      </c>
      <c r="D15" s="61">
        <f t="shared" si="1"/>
        <v>806241.10960971192</v>
      </c>
      <c r="E15" s="62">
        <f>'Chô_5%'!AI15*1000</f>
        <v>2146818.6651463918</v>
      </c>
      <c r="G15" s="3"/>
    </row>
    <row r="16" spans="2:7" x14ac:dyDescent="0.35">
      <c r="B16" s="38">
        <f t="shared" si="0"/>
        <v>2030</v>
      </c>
      <c r="C16" s="60">
        <v>1340577.5555366799</v>
      </c>
      <c r="D16" s="61">
        <f t="shared" si="1"/>
        <v>806241.10960971192</v>
      </c>
      <c r="E16" s="62">
        <f>'Chô_5%'!AI16*1000</f>
        <v>2146818.6651463918</v>
      </c>
      <c r="G16" s="3"/>
    </row>
    <row r="17" spans="2:7" x14ac:dyDescent="0.35">
      <c r="B17" s="38">
        <f t="shared" si="0"/>
        <v>2031</v>
      </c>
      <c r="C17" s="60">
        <v>1340577.5555366799</v>
      </c>
      <c r="D17" s="61">
        <f t="shared" si="1"/>
        <v>806241.10960971192</v>
      </c>
      <c r="E17" s="62">
        <f>'Chô_5%'!AI17*1000</f>
        <v>2146818.6651463918</v>
      </c>
      <c r="G17" s="3"/>
    </row>
    <row r="18" spans="2:7" x14ac:dyDescent="0.35">
      <c r="B18" s="38">
        <f t="shared" si="0"/>
        <v>2032</v>
      </c>
      <c r="C18" s="60">
        <v>1340577.5555366799</v>
      </c>
      <c r="D18" s="61">
        <f t="shared" si="1"/>
        <v>806241.10960971192</v>
      </c>
      <c r="E18" s="62">
        <f>'Chô_5%'!AI18*1000</f>
        <v>2146818.6651463918</v>
      </c>
      <c r="G18" s="3"/>
    </row>
    <row r="19" spans="2:7" x14ac:dyDescent="0.35">
      <c r="B19" s="38">
        <f t="shared" si="0"/>
        <v>2033</v>
      </c>
      <c r="C19" s="60">
        <v>1340577.5555366799</v>
      </c>
      <c r="D19" s="61">
        <f t="shared" si="1"/>
        <v>806241.10960971192</v>
      </c>
      <c r="E19" s="62">
        <f>'Chô_5%'!AI19*1000</f>
        <v>2146818.6651463918</v>
      </c>
      <c r="G19" s="3"/>
    </row>
    <row r="20" spans="2:7" x14ac:dyDescent="0.35">
      <c r="B20" s="38">
        <f t="shared" si="0"/>
        <v>2034</v>
      </c>
      <c r="C20" s="60">
        <v>1340577.5555366799</v>
      </c>
      <c r="D20" s="61">
        <f t="shared" si="1"/>
        <v>806241.10960971192</v>
      </c>
      <c r="E20" s="62">
        <f>'Chô_5%'!AI20*1000</f>
        <v>2146818.6651463918</v>
      </c>
      <c r="G20" s="3"/>
    </row>
    <row r="21" spans="2:7" x14ac:dyDescent="0.35">
      <c r="B21" s="38">
        <f t="shared" si="0"/>
        <v>2035</v>
      </c>
      <c r="C21" s="60">
        <v>1340577.5555366799</v>
      </c>
      <c r="D21" s="61">
        <f t="shared" si="1"/>
        <v>806241.10960971192</v>
      </c>
      <c r="E21" s="62">
        <f>'Chô_5%'!AI21*1000</f>
        <v>2146818.6651463918</v>
      </c>
      <c r="G21" s="3"/>
    </row>
    <row r="22" spans="2:7" x14ac:dyDescent="0.35">
      <c r="B22" s="38">
        <f t="shared" si="0"/>
        <v>2036</v>
      </c>
      <c r="C22" s="60">
        <v>1340577.5555366799</v>
      </c>
      <c r="D22" s="61">
        <f t="shared" si="1"/>
        <v>806241.10960971192</v>
      </c>
      <c r="E22" s="62">
        <f>'Chô_5%'!AI22*1000</f>
        <v>2146818.6651463918</v>
      </c>
      <c r="G22" s="3"/>
    </row>
    <row r="23" spans="2:7" x14ac:dyDescent="0.35">
      <c r="B23" s="38">
        <f t="shared" si="0"/>
        <v>2037</v>
      </c>
      <c r="C23" s="60">
        <v>1340577.5555366799</v>
      </c>
      <c r="D23" s="61">
        <f t="shared" si="1"/>
        <v>806241.10960971192</v>
      </c>
      <c r="E23" s="62">
        <f>'Chô_5%'!AI23*1000</f>
        <v>2146818.6651463918</v>
      </c>
      <c r="G23" s="3"/>
    </row>
    <row r="24" spans="2:7" x14ac:dyDescent="0.35">
      <c r="B24" s="38">
        <f t="shared" si="0"/>
        <v>2038</v>
      </c>
      <c r="C24" s="60">
        <v>1340577.5555366799</v>
      </c>
      <c r="D24" s="61">
        <f t="shared" si="1"/>
        <v>806241.10960971192</v>
      </c>
      <c r="E24" s="62">
        <f>'Chô_5%'!AI24*1000</f>
        <v>2146818.6651463918</v>
      </c>
      <c r="G24" s="3"/>
    </row>
    <row r="25" spans="2:7" x14ac:dyDescent="0.35">
      <c r="B25" s="38">
        <f t="shared" si="0"/>
        <v>2039</v>
      </c>
      <c r="C25" s="60">
        <v>1340577.5555366799</v>
      </c>
      <c r="D25" s="61">
        <f t="shared" si="1"/>
        <v>806241.10960971192</v>
      </c>
      <c r="E25" s="62">
        <f>'Chô_5%'!AI25*1000</f>
        <v>2146818.6651463918</v>
      </c>
      <c r="G25" s="3"/>
    </row>
    <row r="26" spans="2:7" x14ac:dyDescent="0.35">
      <c r="B26" s="38">
        <f t="shared" si="0"/>
        <v>2040</v>
      </c>
      <c r="C26" s="60">
        <v>1340577.5555366799</v>
      </c>
      <c r="D26" s="61">
        <f t="shared" si="1"/>
        <v>806241.10960971192</v>
      </c>
      <c r="E26" s="62">
        <f>'Chô_5%'!AI26*1000</f>
        <v>2146818.6651463918</v>
      </c>
      <c r="G26" s="3"/>
    </row>
    <row r="27" spans="2:7" x14ac:dyDescent="0.35">
      <c r="B27" s="38">
        <f t="shared" si="0"/>
        <v>2041</v>
      </c>
      <c r="C27" s="60">
        <v>1340577.5555366799</v>
      </c>
      <c r="D27" s="61">
        <f t="shared" si="1"/>
        <v>806241.10960971192</v>
      </c>
      <c r="E27" s="62">
        <f>'Chô_5%'!AI27*1000</f>
        <v>2146818.6651463918</v>
      </c>
      <c r="G27" s="3"/>
    </row>
    <row r="28" spans="2:7" x14ac:dyDescent="0.35">
      <c r="B28" s="38">
        <f t="shared" si="0"/>
        <v>2042</v>
      </c>
      <c r="C28" s="60">
        <v>1340577.5555366799</v>
      </c>
      <c r="D28" s="61">
        <f t="shared" si="1"/>
        <v>806241.10960971192</v>
      </c>
      <c r="E28" s="62">
        <f>'Chô_5%'!AI28*1000</f>
        <v>2146818.6651463918</v>
      </c>
      <c r="G28" s="3"/>
    </row>
    <row r="29" spans="2:7" x14ac:dyDescent="0.35">
      <c r="B29" s="38">
        <f t="shared" si="0"/>
        <v>2043</v>
      </c>
      <c r="C29" s="60">
        <v>1338645.4187380481</v>
      </c>
      <c r="D29" s="61">
        <f t="shared" si="1"/>
        <v>806241.10960971192</v>
      </c>
      <c r="E29" s="62">
        <f>'Chô_5%'!AI29*1000</f>
        <v>2144886.52834776</v>
      </c>
      <c r="G29" s="3"/>
    </row>
    <row r="30" spans="2:7" x14ac:dyDescent="0.35">
      <c r="B30" s="38">
        <f t="shared" si="0"/>
        <v>2044</v>
      </c>
      <c r="C30" s="60">
        <v>1335857.0662511964</v>
      </c>
      <c r="D30" s="61">
        <f t="shared" si="1"/>
        <v>806241.10960971192</v>
      </c>
      <c r="E30" s="62">
        <f>'Chô_5%'!AI30*1000</f>
        <v>2142098.1758609083</v>
      </c>
      <c r="G30" s="3"/>
    </row>
    <row r="31" spans="2:7" x14ac:dyDescent="0.35">
      <c r="B31" s="38">
        <f t="shared" si="0"/>
        <v>2045</v>
      </c>
      <c r="C31" s="60">
        <v>1332215.4993522326</v>
      </c>
      <c r="D31" s="61">
        <f t="shared" si="1"/>
        <v>806241.10960971192</v>
      </c>
      <c r="E31" s="62">
        <f>'Chô_5%'!AI31*1000</f>
        <v>2138456.6089619445</v>
      </c>
      <c r="G31" s="3"/>
    </row>
    <row r="32" spans="2:7" x14ac:dyDescent="0.35">
      <c r="B32" s="38">
        <f t="shared" si="0"/>
        <v>2046</v>
      </c>
      <c r="C32" s="60">
        <v>1326441.6665080353</v>
      </c>
      <c r="D32" s="61">
        <f t="shared" si="1"/>
        <v>806241.10960971192</v>
      </c>
      <c r="E32" s="62">
        <f>'Chô_5%'!AI32*1000</f>
        <v>2132682.7761177472</v>
      </c>
      <c r="G32" s="3"/>
    </row>
    <row r="33" spans="2:7" x14ac:dyDescent="0.35">
      <c r="B33" s="38">
        <f t="shared" si="0"/>
        <v>2047</v>
      </c>
      <c r="C33" s="60">
        <v>1320470.1547349053</v>
      </c>
      <c r="D33" s="61">
        <f t="shared" si="1"/>
        <v>806241.10960971192</v>
      </c>
      <c r="E33" s="62">
        <f>'Chô_5%'!AI33*1000</f>
        <v>2126711.2643446173</v>
      </c>
      <c r="G33" s="3"/>
    </row>
    <row r="34" spans="2:7" x14ac:dyDescent="0.35">
      <c r="B34" s="38">
        <f t="shared" si="0"/>
        <v>2048</v>
      </c>
      <c r="C34" s="60">
        <v>1313664.6786890025</v>
      </c>
      <c r="D34" s="61">
        <f t="shared" si="1"/>
        <v>806241.10960971192</v>
      </c>
      <c r="E34" s="62">
        <f>'Chô_5%'!AI34*1000</f>
        <v>2119905.7882987144</v>
      </c>
      <c r="G34" s="3"/>
    </row>
    <row r="35" spans="2:7" x14ac:dyDescent="0.35">
      <c r="B35" s="38">
        <f t="shared" si="0"/>
        <v>2049</v>
      </c>
      <c r="C35" s="60">
        <v>1306880.9801664464</v>
      </c>
      <c r="D35" s="61">
        <f t="shared" si="1"/>
        <v>806241.10960971192</v>
      </c>
      <c r="E35" s="62">
        <f>'Chô_5%'!AI35*1000</f>
        <v>2113122.0897761583</v>
      </c>
      <c r="G35" s="3"/>
    </row>
    <row r="36" spans="2:7" x14ac:dyDescent="0.35">
      <c r="B36" s="38">
        <f t="shared" si="0"/>
        <v>2050</v>
      </c>
      <c r="C36" s="60">
        <v>1298851.1162252971</v>
      </c>
      <c r="D36" s="61">
        <f t="shared" si="1"/>
        <v>806241.10960971192</v>
      </c>
      <c r="E36" s="62">
        <f>'Chô_5%'!AI36*1000</f>
        <v>2105092.225835009</v>
      </c>
      <c r="G36" s="3"/>
    </row>
    <row r="37" spans="2:7" x14ac:dyDescent="0.35">
      <c r="B37" s="38">
        <f t="shared" si="0"/>
        <v>2051</v>
      </c>
      <c r="C37" s="60">
        <v>1290641.2565445402</v>
      </c>
      <c r="D37" s="61">
        <f t="shared" si="1"/>
        <v>806241.10960971215</v>
      </c>
      <c r="E37" s="62">
        <f>'Chô_5%'!AI37*1000</f>
        <v>2096882.3661542523</v>
      </c>
      <c r="G37" s="3"/>
    </row>
    <row r="38" spans="2:7" x14ac:dyDescent="0.35">
      <c r="B38" s="38">
        <f t="shared" si="0"/>
        <v>2052</v>
      </c>
      <c r="C38" s="60">
        <v>1282463.4153165384</v>
      </c>
      <c r="D38" s="61">
        <f t="shared" si="1"/>
        <v>806241.10960971215</v>
      </c>
      <c r="E38" s="62">
        <f>'Chô_5%'!AI38*1000</f>
        <v>2088704.5249262506</v>
      </c>
      <c r="G38" s="3"/>
    </row>
    <row r="39" spans="2:7" x14ac:dyDescent="0.35">
      <c r="B39" s="38">
        <f t="shared" si="0"/>
        <v>2053</v>
      </c>
      <c r="C39" s="60">
        <v>1274108.5972168334</v>
      </c>
      <c r="D39" s="61">
        <f t="shared" si="1"/>
        <v>806241.10960971215</v>
      </c>
      <c r="E39" s="62">
        <f>'Chô_5%'!AI39*1000</f>
        <v>2080349.7068265455</v>
      </c>
      <c r="G39" s="3"/>
    </row>
    <row r="40" spans="2:7" x14ac:dyDescent="0.35">
      <c r="B40" s="38">
        <f t="shared" si="0"/>
        <v>2054</v>
      </c>
      <c r="C40" s="60">
        <v>1265995.23336021</v>
      </c>
      <c r="D40" s="61">
        <f t="shared" si="1"/>
        <v>806241.10960971168</v>
      </c>
      <c r="E40" s="62">
        <f>'Chô_5%'!AI40*1000</f>
        <v>2072236.3429699217</v>
      </c>
      <c r="G40" s="3"/>
    </row>
    <row r="41" spans="2:7" x14ac:dyDescent="0.35">
      <c r="B41" s="38">
        <f t="shared" si="0"/>
        <v>2055</v>
      </c>
      <c r="C41" s="60">
        <v>1258535.1825255179</v>
      </c>
      <c r="D41" s="61">
        <f t="shared" si="1"/>
        <v>806241.10960971168</v>
      </c>
      <c r="E41" s="62">
        <f>'Chô_5%'!AI41*1000</f>
        <v>2064776.2921352296</v>
      </c>
      <c r="G41" s="3"/>
    </row>
    <row r="42" spans="2:7" x14ac:dyDescent="0.35">
      <c r="B42" s="38">
        <f t="shared" si="0"/>
        <v>2056</v>
      </c>
      <c r="C42" s="60">
        <v>1250069.5997277633</v>
      </c>
      <c r="D42" s="61">
        <f t="shared" si="1"/>
        <v>806241.10960971238</v>
      </c>
      <c r="E42" s="62">
        <f>'Chô_5%'!AI42*1000</f>
        <v>2056310.7093374757</v>
      </c>
    </row>
    <row r="43" spans="2:7" x14ac:dyDescent="0.35">
      <c r="B43" s="38">
        <f t="shared" si="0"/>
        <v>2057</v>
      </c>
      <c r="C43" s="60">
        <v>1241844.3568904134</v>
      </c>
      <c r="D43" s="61">
        <f t="shared" si="1"/>
        <v>806241.10960971215</v>
      </c>
      <c r="E43" s="62">
        <f>'Chô_5%'!AI43*1000</f>
        <v>2048085.4665001256</v>
      </c>
    </row>
    <row r="44" spans="2:7" x14ac:dyDescent="0.35">
      <c r="B44" s="38">
        <f t="shared" si="0"/>
        <v>2058</v>
      </c>
      <c r="C44" s="60">
        <v>1233652.0150244129</v>
      </c>
      <c r="D44" s="61">
        <f t="shared" si="1"/>
        <v>806241.10960971215</v>
      </c>
      <c r="E44" s="62">
        <f>'Chô_5%'!AI44*1000</f>
        <v>2039893.124634125</v>
      </c>
    </row>
    <row r="45" spans="2:7" x14ac:dyDescent="0.35">
      <c r="B45" s="38">
        <f t="shared" si="0"/>
        <v>2059</v>
      </c>
      <c r="C45" s="60">
        <v>1225696.4318383397</v>
      </c>
      <c r="D45" s="61">
        <f t="shared" si="1"/>
        <v>806241.10960971215</v>
      </c>
      <c r="E45" s="62">
        <f>'Chô_5%'!AI45*1000</f>
        <v>2031937.5414480518</v>
      </c>
    </row>
    <row r="46" spans="2:7" x14ac:dyDescent="0.35">
      <c r="B46" s="38">
        <f t="shared" si="0"/>
        <v>2060</v>
      </c>
      <c r="C46" s="60">
        <v>1217365.487918403</v>
      </c>
      <c r="D46" s="61">
        <f t="shared" si="1"/>
        <v>806241.10960971192</v>
      </c>
      <c r="E46" s="62">
        <f>'Chô_5%'!AI46*1000</f>
        <v>2023606.5975281149</v>
      </c>
    </row>
    <row r="47" spans="2:7" x14ac:dyDescent="0.35">
      <c r="B47" s="38">
        <f t="shared" si="0"/>
        <v>2061</v>
      </c>
      <c r="C47" s="60">
        <v>1208663.9795490317</v>
      </c>
      <c r="D47" s="61">
        <f t="shared" si="1"/>
        <v>806241.10960971215</v>
      </c>
      <c r="E47" s="62">
        <f>'Chô_5%'!AI47*1000</f>
        <v>2014905.0891587439</v>
      </c>
    </row>
    <row r="48" spans="2:7" x14ac:dyDescent="0.35">
      <c r="B48" s="38">
        <f t="shared" si="0"/>
        <v>2062</v>
      </c>
      <c r="C48" s="60">
        <v>1199798.3971567336</v>
      </c>
      <c r="D48" s="61">
        <f t="shared" si="1"/>
        <v>806241.10960971192</v>
      </c>
      <c r="E48" s="62">
        <f>'Chô_5%'!AI48*1000</f>
        <v>2006039.5067664455</v>
      </c>
    </row>
    <row r="49" spans="2:5" x14ac:dyDescent="0.35">
      <c r="B49" s="38">
        <f t="shared" si="0"/>
        <v>2063</v>
      </c>
      <c r="C49" s="60">
        <v>1190771.2193762846</v>
      </c>
      <c r="D49" s="61">
        <f t="shared" si="1"/>
        <v>806241.10960971192</v>
      </c>
      <c r="E49" s="62">
        <f>'Chô_5%'!AI49*1000</f>
        <v>1997012.3289859965</v>
      </c>
    </row>
    <row r="50" spans="2:5" x14ac:dyDescent="0.35">
      <c r="B50" s="38">
        <f t="shared" si="0"/>
        <v>2064</v>
      </c>
      <c r="C50" s="60">
        <v>1181385.2614300502</v>
      </c>
      <c r="D50" s="61">
        <f t="shared" si="1"/>
        <v>806241.10960971215</v>
      </c>
      <c r="E50" s="62">
        <f>'Chô_5%'!AI50*1000</f>
        <v>1987626.3710397624</v>
      </c>
    </row>
    <row r="51" spans="2:5" x14ac:dyDescent="0.35">
      <c r="B51" s="38">
        <f t="shared" si="0"/>
        <v>2065</v>
      </c>
      <c r="C51" s="60">
        <v>1171447.1295748516</v>
      </c>
      <c r="D51" s="61">
        <f t="shared" si="1"/>
        <v>806241.10960971215</v>
      </c>
      <c r="E51" s="62">
        <f>'Chô_5%'!AI51*1000</f>
        <v>1977688.2391845637</v>
      </c>
    </row>
    <row r="52" spans="2:5" x14ac:dyDescent="0.35">
      <c r="B52" s="38">
        <f t="shared" si="0"/>
        <v>2066</v>
      </c>
      <c r="C52" s="60">
        <v>1160767.613083255</v>
      </c>
      <c r="D52" s="61">
        <f t="shared" si="1"/>
        <v>806241.10960971215</v>
      </c>
      <c r="E52" s="62">
        <f>'Chô_5%'!AI52*1000</f>
        <v>1967008.7226929672</v>
      </c>
    </row>
    <row r="53" spans="2:5" x14ac:dyDescent="0.35">
      <c r="B53" s="38">
        <f t="shared" si="0"/>
        <v>2067</v>
      </c>
      <c r="C53" s="60">
        <v>1150539.167725252</v>
      </c>
      <c r="D53" s="61">
        <f t="shared" si="1"/>
        <v>806241.10960971192</v>
      </c>
      <c r="E53" s="62">
        <f>'Chô_5%'!AI53*1000</f>
        <v>1956780.2773349639</v>
      </c>
    </row>
    <row r="54" spans="2:5" x14ac:dyDescent="0.35">
      <c r="B54" s="38">
        <f t="shared" si="0"/>
        <v>2068</v>
      </c>
      <c r="C54" s="60">
        <v>1140755.2663385775</v>
      </c>
      <c r="D54" s="61">
        <f t="shared" si="1"/>
        <v>806241.10960971192</v>
      </c>
      <c r="E54" s="62">
        <f>'Chô_5%'!AI54*1000</f>
        <v>1946996.3759482894</v>
      </c>
    </row>
    <row r="55" spans="2:5" x14ac:dyDescent="0.35">
      <c r="B55" s="38">
        <f t="shared" si="0"/>
        <v>2069</v>
      </c>
      <c r="C55" s="60">
        <v>1130825.5848212414</v>
      </c>
      <c r="D55" s="61">
        <f t="shared" si="1"/>
        <v>806241.10960971192</v>
      </c>
      <c r="E55" s="62">
        <f>'Chô_5%'!AI55*1000</f>
        <v>1937066.6944309534</v>
      </c>
    </row>
    <row r="56" spans="2:5" ht="15" thickBot="1" x14ac:dyDescent="0.4">
      <c r="B56" s="39">
        <f t="shared" si="0"/>
        <v>2070</v>
      </c>
      <c r="C56" s="63">
        <v>1123077.3180435179</v>
      </c>
      <c r="D56" s="64">
        <f t="shared" si="1"/>
        <v>806241.10960971192</v>
      </c>
      <c r="E56" s="65">
        <f>'Chô_5%'!AI56*1000</f>
        <v>1929318.4276532298</v>
      </c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Info</vt:lpstr>
      <vt:lpstr>Graph</vt:lpstr>
      <vt:lpstr>Chô_5%</vt:lpstr>
      <vt:lpstr>Chô_7%</vt:lpstr>
      <vt:lpstr>Chô_10%</vt:lpstr>
      <vt:lpstr>CER</vt:lpstr>
      <vt:lpstr>Flux_migratoires</vt:lpstr>
      <vt:lpstr>FPE</vt:lpstr>
      <vt:lpstr>CNRACL</vt:lpstr>
    </vt:vector>
  </TitlesOfParts>
  <Company>SPM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FNR</dc:creator>
  <cp:lastModifiedBy>NORTIER-RIBORDY Frederique</cp:lastModifiedBy>
  <dcterms:created xsi:type="dcterms:W3CDTF">2014-07-24T13:58:20Z</dcterms:created>
  <dcterms:modified xsi:type="dcterms:W3CDTF">2026-04-28T15:52:48Z</dcterms:modified>
</cp:coreProperties>
</file>